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1520" windowHeight="886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<sst xmlns="http://schemas.openxmlformats.org/spreadsheetml/2006/main" count="306" uniqueCount="174">
  <si>
    <t xml:space="preserve">Věc : </t>
  </si>
  <si>
    <t>Samovýroby k prodeji v Kč vč.DPH v roce :</t>
  </si>
  <si>
    <t>Porost</t>
  </si>
  <si>
    <t>Číslo</t>
  </si>
  <si>
    <t>dílku</t>
  </si>
  <si>
    <t xml:space="preserve">Celkem </t>
  </si>
  <si>
    <t>m3</t>
  </si>
  <si>
    <t>Barva</t>
  </si>
  <si>
    <t>vyznačení</t>
  </si>
  <si>
    <t>Poznámky</t>
  </si>
  <si>
    <t>Celkem</t>
  </si>
  <si>
    <t>Velká nad Veličkou dne :</t>
  </si>
  <si>
    <t>OLH Ing. Gorošová Irena</t>
  </si>
  <si>
    <t>Lesy Suchov p.o.,Suchov 63</t>
  </si>
  <si>
    <t>Prodáno v lese</t>
  </si>
  <si>
    <t xml:space="preserve">Dne   </t>
  </si>
  <si>
    <t>Za Kč</t>
  </si>
  <si>
    <t>Jméno</t>
  </si>
  <si>
    <t>Bydliště</t>
  </si>
  <si>
    <t>Dle dřevin</t>
  </si>
  <si>
    <t>SM</t>
  </si>
  <si>
    <t>BO</t>
  </si>
  <si>
    <t>MD</t>
  </si>
  <si>
    <t>JEHL</t>
  </si>
  <si>
    <t>DB</t>
  </si>
  <si>
    <t>BK</t>
  </si>
  <si>
    <t>HB</t>
  </si>
  <si>
    <t>JV</t>
  </si>
  <si>
    <t>JS</t>
  </si>
  <si>
    <t>LP</t>
  </si>
  <si>
    <t>BR</t>
  </si>
  <si>
    <t>JL</t>
  </si>
  <si>
    <t>LIST</t>
  </si>
  <si>
    <t>SA</t>
  </si>
  <si>
    <t>M3</t>
  </si>
  <si>
    <t>OL</t>
  </si>
  <si>
    <t>OS</t>
  </si>
  <si>
    <t>TR</t>
  </si>
  <si>
    <t>JD</t>
  </si>
  <si>
    <t>VR,JÍV</t>
  </si>
  <si>
    <t>žlutá</t>
  </si>
  <si>
    <t>červená</t>
  </si>
  <si>
    <t>modrá</t>
  </si>
  <si>
    <t>žlutozelená</t>
  </si>
  <si>
    <t>Nad hospodou Mlýny</t>
  </si>
  <si>
    <t>Nad 3 chatami Mlýny</t>
  </si>
  <si>
    <t>2F7</t>
  </si>
  <si>
    <t>6A10</t>
  </si>
  <si>
    <t>4C16</t>
  </si>
  <si>
    <t>5C6</t>
  </si>
  <si>
    <t>Před Dubem vlevo za 5C9_2</t>
  </si>
  <si>
    <t>1A4_8a</t>
  </si>
  <si>
    <t>1A4_6</t>
  </si>
  <si>
    <t>Hůštík od potoka (od Chřibů)</t>
  </si>
  <si>
    <t>Nad LC Kazivec</t>
  </si>
  <si>
    <t>Hůštík dole od potoka (od Chřibů)</t>
  </si>
  <si>
    <t>4C4_6</t>
  </si>
  <si>
    <t>Nad hospod Mlýny, výřez netvárné</t>
  </si>
  <si>
    <t>4B7</t>
  </si>
  <si>
    <t>6+7</t>
  </si>
  <si>
    <t>Za Důbravkou vlevo k loukám</t>
  </si>
  <si>
    <t>Za Důbravkou vpravo k loukám</t>
  </si>
  <si>
    <t>3C13</t>
  </si>
  <si>
    <t>Přílesek klest</t>
  </si>
  <si>
    <t>3C8</t>
  </si>
  <si>
    <t>žlutou</t>
  </si>
  <si>
    <t>Přílesek od chaty na hřeben po 12</t>
  </si>
  <si>
    <t>modrou</t>
  </si>
  <si>
    <t>Přílesek za 13 po hřeben ke klestu</t>
  </si>
  <si>
    <t>zelená</t>
  </si>
  <si>
    <t>4B4_7</t>
  </si>
  <si>
    <t>Za Důbravkou ke Kazivci vedle 4</t>
  </si>
  <si>
    <t>Za Důbravkou ke Kazivci vedle 11</t>
  </si>
  <si>
    <t>Za Důbravkou ke Kazivci vedle 12</t>
  </si>
  <si>
    <t>Za Důbr. ke Kaz. vedle 13-špice</t>
  </si>
  <si>
    <t>3A11</t>
  </si>
  <si>
    <t>Od silnice u šaten stěnou k včelínu</t>
  </si>
  <si>
    <t>1C10</t>
  </si>
  <si>
    <t>Lipina-klest po těžbě</t>
  </si>
  <si>
    <t>5B10</t>
  </si>
  <si>
    <t>6B9</t>
  </si>
  <si>
    <t>nad sváž</t>
  </si>
  <si>
    <t>Nad svážnicí Mlynárská od 6B1</t>
  </si>
  <si>
    <t>6C6</t>
  </si>
  <si>
    <t>u břeku</t>
  </si>
  <si>
    <t>Nad sváž. Mlynár. U břeku</t>
  </si>
  <si>
    <t>5A11</t>
  </si>
  <si>
    <t>Klest, od járku K ploštině</t>
  </si>
  <si>
    <t>Klest od cesty u včelínu ke střed.l.</t>
  </si>
  <si>
    <t>Klest od střed.linky k járku u Plošt.</t>
  </si>
  <si>
    <t>Přílesek klest a 1,60 m3 těžby</t>
  </si>
  <si>
    <t>červeně</t>
  </si>
  <si>
    <t>5B14</t>
  </si>
  <si>
    <t>Klest na zemi, před Dubem vlevo</t>
  </si>
  <si>
    <t>5C5</t>
  </si>
  <si>
    <t>u 2 DB</t>
  </si>
  <si>
    <t>Od 2 DB u LC k Důbravce dolů</t>
  </si>
  <si>
    <t>2D7</t>
  </si>
  <si>
    <t>3_8</t>
  </si>
  <si>
    <t>9+</t>
  </si>
  <si>
    <t>U včelínu po hranici 8/9</t>
  </si>
  <si>
    <t>Od hranice 8/9 po okraj</t>
  </si>
  <si>
    <t>Klest od střední linky do járku</t>
  </si>
  <si>
    <t>Kolem okružní LC, klest, výřez</t>
  </si>
  <si>
    <t>6C15</t>
  </si>
  <si>
    <t>Poslední dílek od luk</t>
  </si>
  <si>
    <t>3D6</t>
  </si>
  <si>
    <t>modře</t>
  </si>
  <si>
    <t>Přílesek od Podhradí</t>
  </si>
  <si>
    <t>2_E9</t>
  </si>
  <si>
    <t>Kč/m3</t>
  </si>
  <si>
    <t>SA Kč</t>
  </si>
  <si>
    <t>červenou</t>
  </si>
  <si>
    <t>Mechnáč</t>
  </si>
  <si>
    <t>3B4_8</t>
  </si>
  <si>
    <t>Od potoka a smrčinou nahoru</t>
  </si>
  <si>
    <t>2_E7</t>
  </si>
  <si>
    <t>1+2+3</t>
  </si>
  <si>
    <t>Od silnice, od Haška, od elektrovodu</t>
  </si>
  <si>
    <t>2H8</t>
  </si>
  <si>
    <t>Od potoka Kazivec k Ploštině</t>
  </si>
  <si>
    <t>Vývozky, mezi cestami</t>
  </si>
  <si>
    <t>Vývozky od Potoč. vpravo</t>
  </si>
  <si>
    <t>Vývozky od Potoč. Vlevo</t>
  </si>
  <si>
    <t>Přílesek pod cestou do potoka</t>
  </si>
  <si>
    <t>Přílesek klest na hřbetu</t>
  </si>
  <si>
    <t>Klest po ploše</t>
  </si>
  <si>
    <t>Pod cestou ke Kazivci po zatáčku</t>
  </si>
  <si>
    <t>1_4</t>
  </si>
  <si>
    <t>Od chaty po plot 2. vrtu</t>
  </si>
  <si>
    <t>4A10</t>
  </si>
  <si>
    <t>Klest stěna k járku</t>
  </si>
  <si>
    <t>Klest stěna k Ploštině</t>
  </si>
  <si>
    <t>26,1,</t>
  </si>
  <si>
    <t>5C4</t>
  </si>
  <si>
    <t>U cesty, kůrovec, spálit klest</t>
  </si>
  <si>
    <t>5+6+7</t>
  </si>
  <si>
    <t>8+9</t>
  </si>
  <si>
    <t>Od malého járku po velký járek</t>
  </si>
  <si>
    <t>Od 2.vrtu po menší járek</t>
  </si>
  <si>
    <t>16,2,</t>
  </si>
  <si>
    <t>čísla 1-11</t>
  </si>
  <si>
    <t>1,3,</t>
  </si>
  <si>
    <t>7+10</t>
  </si>
  <si>
    <t>Húštík od pastviny</t>
  </si>
  <si>
    <t>U Důbr, vyř keřů, přerost.HB-1538</t>
  </si>
  <si>
    <t>24,3,</t>
  </si>
  <si>
    <t>2C9</t>
  </si>
  <si>
    <t>8_9_12_</t>
  </si>
  <si>
    <t>Potočí od dvorů, +13_16_17_20_24</t>
  </si>
  <si>
    <t>5,4,</t>
  </si>
  <si>
    <t>Hůštík dole-kůrovc. kolo k Boršic</t>
  </si>
  <si>
    <t>3A4_6</t>
  </si>
  <si>
    <t>3A3_6</t>
  </si>
  <si>
    <t>Tři járky od silnice k Podhradským</t>
  </si>
  <si>
    <t>Střed. pl. od silnice k Podhradským</t>
  </si>
  <si>
    <t>1+7</t>
  </si>
  <si>
    <t>Nad včelínkem k Podhradským</t>
  </si>
  <si>
    <t>24,5,</t>
  </si>
  <si>
    <t>7,6,</t>
  </si>
  <si>
    <t>9_2020</t>
  </si>
  <si>
    <t>6,9,</t>
  </si>
  <si>
    <t>Prodeje samovýrob se zúčastnilo 6 občanů, za obec nikdo</t>
  </si>
  <si>
    <t>5B6</t>
  </si>
  <si>
    <t>Vlevo od LC K Dubu_kůrovec</t>
  </si>
  <si>
    <t>15,9,</t>
  </si>
  <si>
    <t>21,9,</t>
  </si>
  <si>
    <t>1,10,</t>
  </si>
  <si>
    <t>1_celé)</t>
  </si>
  <si>
    <t>žlu+modrá</t>
  </si>
  <si>
    <t>Přílesek pod Podhradím, celý 3D6</t>
  </si>
  <si>
    <t>2,11,</t>
  </si>
  <si>
    <t>2,11, 2020</t>
  </si>
  <si>
    <t>PRODÁNO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</si>
</sst>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20"/>
  <sheetViews>
    <sheetView tabSelected="1" workbookViewId="0" topLeftCell="A1">
      <pane ySplit="2484" topLeftCell="A1" activePane="bottomLeft" state="split"/>
      <selection pane="topLeft" activeCell="D4" sqref="D4"/>
      <selection pane="bottomLeft" activeCell="K117" sqref="K117"/>
    </sheetView>
  </sheetViews>
  <sheetFormatPr defaultColWidth="9.140625" defaultRowHeight="15"/>
  <cols>
    <col min="1" max="1" width="0.5625" style="1" customWidth="1"/>
    <col min="2" max="2" width="6.7109375" style="1" customWidth="1"/>
    <col min="3" max="3" width="0.13671875" style="1" customWidth="1"/>
    <col min="4" max="4" width="8.7109375" style="1" customWidth="1"/>
    <col min="5" max="5" width="6.7109375" style="1" customWidth="1"/>
    <col min="6" max="6" width="4.7109375" style="1" customWidth="1"/>
    <col min="7" max="7" width="6.7109375" style="1" customWidth="1"/>
    <col min="8" max="9" width="5.7109375" style="1" customWidth="1"/>
    <col min="10" max="10" width="7.28125" style="1" customWidth="1"/>
    <col min="11" max="12" width="12.7109375" style="1" customWidth="1"/>
    <col min="13" max="13" width="8.7109375" style="1" customWidth="1"/>
    <col min="14" max="14" width="0.2890625" style="1" customWidth="1"/>
    <col min="15" max="15" width="30.7109375" style="1" customWidth="1"/>
    <col min="16" max="16" width="0.13671875" style="1" customWidth="1"/>
    <col min="17" max="17" width="6.7109375" style="1" customWidth="1"/>
    <col min="18" max="18" width="0.5625" style="1" customWidth="1"/>
    <col min="19" max="19" width="5.7109375" style="1" customWidth="1"/>
    <col min="20" max="20" width="4.7109375" style="1" customWidth="1"/>
    <col min="21" max="22" width="6.7109375" style="1" customWidth="1"/>
    <col min="23" max="23" width="0.13671875" style="1" customWidth="1"/>
    <col min="24" max="24" width="6.7109375" style="1" customWidth="1"/>
    <col min="25" max="25" width="0.13671875" style="1" customWidth="1"/>
    <col min="26" max="26" width="6.7109375" style="1" customWidth="1"/>
    <col min="27" max="28" width="5.7109375" style="1" customWidth="1"/>
    <col min="29" max="29" width="4.7109375" style="1" customWidth="1"/>
    <col min="30" max="31" width="5.7109375" style="1" customWidth="1"/>
    <col min="32" max="33" width="4.7109375" style="1" customWidth="1"/>
    <col min="34" max="34" width="5.7109375" style="1" customWidth="1"/>
    <col min="35" max="36" width="4.7109375" style="1" customWidth="1"/>
    <col min="37" max="37" width="5.7109375" style="1" customWidth="1"/>
    <col min="38" max="38" width="0.13671875" style="1" customWidth="1"/>
    <col min="39" max="39" width="6.7109375" style="1" customWidth="1"/>
    <col min="40" max="40" width="0.2890625" style="1" customWidth="1"/>
    <col min="41" max="16384" width="9.140625" style="1" customWidth="1"/>
  </cols>
  <sheetData>
    <row r="1" ht="14.25">
      <c r="E1" s="1" t="s">
        <v>13</v>
      </c>
    </row>
    <row r="3" spans="2:11" ht="14.25">
      <c r="B3" s="1" t="s">
        <v>0</v>
      </c>
      <c r="D3" s="1" t="s">
        <v>1</v>
      </c>
      <c r="K3" s="1">
        <v>2020</v>
      </c>
    </row>
    <row r="4" ht="14.25">
      <c r="D4" s="1" t="s">
        <v>162</v>
      </c>
    </row>
    <row r="5" ht="3" customHeight="1"/>
    <row r="6" spans="2:19" ht="14.25">
      <c r="B6" s="1" t="s">
        <v>2</v>
      </c>
      <c r="D6" s="1" t="s">
        <v>3</v>
      </c>
      <c r="E6" s="1" t="s">
        <v>5</v>
      </c>
      <c r="H6" s="1" t="s">
        <v>14</v>
      </c>
      <c r="M6" s="1" t="s">
        <v>7</v>
      </c>
      <c r="O6" s="1" t="s">
        <v>9</v>
      </c>
      <c r="Q6" s="1" t="s">
        <v>33</v>
      </c>
      <c r="S6" s="1" t="s">
        <v>19</v>
      </c>
    </row>
    <row r="7" spans="4:39" ht="14.25">
      <c r="D7" s="1" t="s">
        <v>4</v>
      </c>
      <c r="E7" s="1" t="s">
        <v>6</v>
      </c>
      <c r="F7" s="1" t="s">
        <v>110</v>
      </c>
      <c r="G7" s="1" t="s">
        <v>111</v>
      </c>
      <c r="H7" s="1" t="s">
        <v>15</v>
      </c>
      <c r="I7" s="1" t="s">
        <v>6</v>
      </c>
      <c r="J7" s="1" t="s">
        <v>16</v>
      </c>
      <c r="K7" s="1" t="s">
        <v>17</v>
      </c>
      <c r="L7" s="1" t="s">
        <v>18</v>
      </c>
      <c r="M7" s="1" t="s">
        <v>8</v>
      </c>
      <c r="Q7" s="1" t="s">
        <v>34</v>
      </c>
      <c r="S7" s="1" t="s">
        <v>20</v>
      </c>
      <c r="T7" s="1" t="s">
        <v>38</v>
      </c>
      <c r="U7" s="1" t="s">
        <v>21</v>
      </c>
      <c r="V7" s="1" t="s">
        <v>22</v>
      </c>
      <c r="X7" s="1" t="s">
        <v>23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30</v>
      </c>
      <c r="AG7" s="1" t="s">
        <v>31</v>
      </c>
      <c r="AH7" s="1" t="s">
        <v>35</v>
      </c>
      <c r="AI7" s="1" t="s">
        <v>37</v>
      </c>
      <c r="AJ7" s="1" t="s">
        <v>39</v>
      </c>
      <c r="AK7" s="1" t="s">
        <v>36</v>
      </c>
      <c r="AM7" s="1" t="s">
        <v>32</v>
      </c>
    </row>
    <row r="8" ht="1.5" customHeight="1"/>
    <row r="9" spans="6:39" ht="14.25">
      <c r="F9" s="1" t="e">
        <f aca="true" t="shared" si="0" ref="F9:F100">SUM(G9/E9)</f>
        <v>#DIV/0!</v>
      </c>
      <c r="Q9" s="1">
        <f aca="true" t="shared" si="1" ref="Q9:Q21">SUM(X9+AM9)</f>
        <v>0</v>
      </c>
      <c r="X9" s="1">
        <f aca="true" t="shared" si="2" ref="X9:X21">SUM(S9+T9+U9+V9)</f>
        <v>0</v>
      </c>
      <c r="AM9" s="1">
        <f aca="true" t="shared" si="3" ref="AM9:AM21">SUM(Z9+AA9+AB9+AC9+AD9+AE9+AF9+AG9+AH9+AI9+AJ9+AK9)</f>
        <v>0</v>
      </c>
    </row>
    <row r="10" spans="2:39" ht="14.25">
      <c r="B10" s="1" t="s">
        <v>51</v>
      </c>
      <c r="D10" s="1">
        <v>2</v>
      </c>
      <c r="E10" s="1">
        <v>36.68</v>
      </c>
      <c r="F10" s="1">
        <f t="shared" si="0"/>
        <v>587.350054525627</v>
      </c>
      <c r="G10" s="1">
        <v>21544</v>
      </c>
      <c r="M10" s="1" t="s">
        <v>40</v>
      </c>
      <c r="O10" s="1" t="s">
        <v>144</v>
      </c>
      <c r="Q10" s="1">
        <f>SUM(X10+AM10)</f>
        <v>36.68</v>
      </c>
      <c r="S10" s="1">
        <v>5.32</v>
      </c>
      <c r="X10" s="1">
        <f>SUM(S10+T10+U10+V10)</f>
        <v>5.32</v>
      </c>
      <c r="Z10" s="1">
        <v>1.17</v>
      </c>
      <c r="AB10" s="1">
        <v>2.39</v>
      </c>
      <c r="AC10" s="1">
        <v>1.8</v>
      </c>
      <c r="AD10" s="1">
        <v>22.2</v>
      </c>
      <c r="AI10" s="1">
        <v>3.8</v>
      </c>
      <c r="AM10" s="1">
        <f>SUM(Z10+AA10+AB10+AC10+AD10+AE10+AF10+AG10+AH10+AI10+AJ10+AK10)</f>
        <v>31.36</v>
      </c>
    </row>
    <row r="11" spans="2:39" ht="14.25">
      <c r="B11" s="1" t="s">
        <v>52</v>
      </c>
      <c r="D11" s="1">
        <v>4</v>
      </c>
      <c r="E11" s="1">
        <v>18.92</v>
      </c>
      <c r="F11" s="1">
        <f t="shared" si="0"/>
        <v>31.236786469344604</v>
      </c>
      <c r="G11" s="1">
        <v>591</v>
      </c>
      <c r="M11" s="1" t="s">
        <v>42</v>
      </c>
      <c r="O11" s="1" t="s">
        <v>53</v>
      </c>
      <c r="Q11" s="1">
        <f t="shared" si="1"/>
        <v>18.92</v>
      </c>
      <c r="S11" s="1">
        <v>2.6</v>
      </c>
      <c r="U11" s="1">
        <v>6.72</v>
      </c>
      <c r="V11" s="1">
        <v>7.69</v>
      </c>
      <c r="X11" s="1">
        <f t="shared" si="2"/>
        <v>17.01</v>
      </c>
      <c r="Z11" s="1">
        <v>1.18</v>
      </c>
      <c r="AB11" s="1">
        <v>0.31</v>
      </c>
      <c r="AC11" s="1">
        <v>0.05</v>
      </c>
      <c r="AD11" s="1">
        <v>0.03</v>
      </c>
      <c r="AE11" s="1">
        <v>0.34</v>
      </c>
      <c r="AM11" s="1">
        <f t="shared" si="3"/>
        <v>1.9100000000000001</v>
      </c>
    </row>
    <row r="12" spans="2:39" ht="14.25">
      <c r="B12" s="1" t="s">
        <v>51</v>
      </c>
      <c r="D12" s="1">
        <v>9</v>
      </c>
      <c r="E12" s="1">
        <v>25.53</v>
      </c>
      <c r="F12" s="1">
        <f t="shared" si="0"/>
        <v>461.1045828437133</v>
      </c>
      <c r="G12" s="1">
        <v>11772</v>
      </c>
      <c r="M12" s="1" t="s">
        <v>41</v>
      </c>
      <c r="O12" s="1" t="s">
        <v>55</v>
      </c>
      <c r="Q12" s="1">
        <f t="shared" si="1"/>
        <v>25.53</v>
      </c>
      <c r="S12" s="1">
        <v>1.94</v>
      </c>
      <c r="V12" s="1">
        <v>0.61</v>
      </c>
      <c r="X12" s="1">
        <f t="shared" si="2"/>
        <v>2.55</v>
      </c>
      <c r="Z12" s="1">
        <v>7.15</v>
      </c>
      <c r="AB12" s="1">
        <v>9.37</v>
      </c>
      <c r="AC12" s="1">
        <v>4.9</v>
      </c>
      <c r="AI12" s="1">
        <v>1.56</v>
      </c>
      <c r="AM12" s="1">
        <f t="shared" si="3"/>
        <v>22.98</v>
      </c>
    </row>
    <row r="13" spans="2:39" ht="14.25">
      <c r="B13" s="1" t="s">
        <v>52</v>
      </c>
      <c r="D13" s="1" t="s">
        <v>143</v>
      </c>
      <c r="E13" s="1">
        <v>35.28</v>
      </c>
      <c r="F13" s="1">
        <f t="shared" si="0"/>
        <v>4.081632653061225</v>
      </c>
      <c r="G13" s="1">
        <v>144</v>
      </c>
      <c r="H13" s="1" t="s">
        <v>150</v>
      </c>
      <c r="I13" s="1">
        <v>35.28</v>
      </c>
      <c r="J13" s="1">
        <v>144</v>
      </c>
      <c r="K13" s="4" t="s">
        <v>173</v>
      </c>
      <c r="L13" s="4"/>
      <c r="M13" s="1" t="s">
        <v>40</v>
      </c>
      <c r="O13" s="1" t="s">
        <v>151</v>
      </c>
      <c r="Q13" s="1">
        <f>SUM(X13+AM13)</f>
        <v>35.28</v>
      </c>
      <c r="S13" s="1">
        <v>28.2</v>
      </c>
      <c r="U13" s="1">
        <v>4.56</v>
      </c>
      <c r="V13" s="1">
        <v>2.24</v>
      </c>
      <c r="X13" s="1">
        <f>SUM(S13+T13+U13+V13)</f>
        <v>35</v>
      </c>
      <c r="Z13" s="1">
        <v>0.28</v>
      </c>
      <c r="AM13" s="1">
        <f>SUM(Z13+AA13+AB13+AC13+AD13+AE13+AF13+AG13+AH13+AI13+AJ13+AK13)</f>
        <v>0.28</v>
      </c>
    </row>
    <row r="14" spans="6:39" ht="14.25">
      <c r="F14" s="1" t="e">
        <f t="shared" si="0"/>
        <v>#DIV/0!</v>
      </c>
      <c r="Q14" s="1">
        <f t="shared" si="1"/>
        <v>0</v>
      </c>
      <c r="X14" s="1">
        <f t="shared" si="2"/>
        <v>0</v>
      </c>
      <c r="AM14" s="1">
        <f t="shared" si="3"/>
        <v>0</v>
      </c>
    </row>
    <row r="15" spans="2:39" ht="14.25">
      <c r="B15" s="1" t="s">
        <v>147</v>
      </c>
      <c r="D15" s="1" t="s">
        <v>148</v>
      </c>
      <c r="E15" s="1">
        <v>33.2</v>
      </c>
      <c r="F15" s="1">
        <f t="shared" si="0"/>
        <v>76.144578313253</v>
      </c>
      <c r="G15" s="1">
        <v>2528</v>
      </c>
      <c r="H15" s="1" t="s">
        <v>150</v>
      </c>
      <c r="I15" s="1">
        <v>33.2</v>
      </c>
      <c r="J15" s="1">
        <v>2528</v>
      </c>
      <c r="K15" s="4" t="s">
        <v>173</v>
      </c>
      <c r="L15" s="4"/>
      <c r="M15" s="1" t="s">
        <v>42</v>
      </c>
      <c r="O15" s="1" t="s">
        <v>149</v>
      </c>
      <c r="Q15" s="1">
        <f>SUM(X15+AM15)</f>
        <v>33.2</v>
      </c>
      <c r="S15" s="1">
        <v>7.42</v>
      </c>
      <c r="U15" s="1">
        <v>2.57</v>
      </c>
      <c r="V15" s="1">
        <v>18.1</v>
      </c>
      <c r="X15" s="1">
        <f>SUM(S15+T15+U15+V15)</f>
        <v>28.090000000000003</v>
      </c>
      <c r="Z15" s="1">
        <v>4.43</v>
      </c>
      <c r="AC15" s="1">
        <v>0.1</v>
      </c>
      <c r="AE15" s="1">
        <v>0.32</v>
      </c>
      <c r="AI15" s="1">
        <v>0.26</v>
      </c>
      <c r="AM15" s="1">
        <f>SUM(Z15+AA15+AB15+AC15+AD15+AE15+AF15+AG15+AH15+AI15+AJ15+AK15)</f>
        <v>5.109999999999999</v>
      </c>
    </row>
    <row r="16" spans="6:39" ht="14.25">
      <c r="F16" s="1" t="e">
        <f t="shared" si="0"/>
        <v>#DIV/0!</v>
      </c>
      <c r="Q16" s="1">
        <f>SUM(X16+AM16)</f>
        <v>0</v>
      </c>
      <c r="X16" s="1">
        <f>SUM(S16+T16+U16+V16)</f>
        <v>0</v>
      </c>
      <c r="AM16" s="1">
        <f>SUM(Z16+AA16+AB16+AC16+AD16+AE16+AF16+AG16+AH16+AI16+AJ16+AK16)</f>
        <v>0</v>
      </c>
    </row>
    <row r="17" spans="2:39" ht="14.25">
      <c r="B17" s="1" t="s">
        <v>77</v>
      </c>
      <c r="F17" s="1" t="e">
        <f t="shared" si="0"/>
        <v>#DIV/0!</v>
      </c>
      <c r="G17" s="1">
        <v>500</v>
      </c>
      <c r="O17" s="1" t="s">
        <v>78</v>
      </c>
      <c r="Q17" s="1">
        <f t="shared" si="1"/>
        <v>0</v>
      </c>
      <c r="X17" s="1">
        <f t="shared" si="2"/>
        <v>0</v>
      </c>
      <c r="AM17" s="1">
        <f t="shared" si="3"/>
        <v>0</v>
      </c>
    </row>
    <row r="18" spans="6:39" ht="14.25">
      <c r="F18" s="1" t="e">
        <f t="shared" si="0"/>
        <v>#DIV/0!</v>
      </c>
      <c r="Q18" s="1">
        <f t="shared" si="1"/>
        <v>0</v>
      </c>
      <c r="X18" s="1">
        <f t="shared" si="2"/>
        <v>0</v>
      </c>
      <c r="AM18" s="1">
        <f t="shared" si="3"/>
        <v>0</v>
      </c>
    </row>
    <row r="19" spans="2:39" ht="14.25">
      <c r="B19" s="1" t="s">
        <v>97</v>
      </c>
      <c r="D19" s="2" t="s">
        <v>98</v>
      </c>
      <c r="E19" s="1">
        <v>9.51</v>
      </c>
      <c r="F19" s="1">
        <f t="shared" si="0"/>
        <v>152.57623554153523</v>
      </c>
      <c r="G19" s="1">
        <v>1451</v>
      </c>
      <c r="M19" s="1" t="s">
        <v>42</v>
      </c>
      <c r="O19" s="1" t="s">
        <v>100</v>
      </c>
      <c r="Q19" s="1">
        <f t="shared" si="1"/>
        <v>9.51</v>
      </c>
      <c r="U19" s="1">
        <v>2.73</v>
      </c>
      <c r="V19" s="1">
        <v>3.73</v>
      </c>
      <c r="X19" s="1">
        <f t="shared" si="2"/>
        <v>6.46</v>
      </c>
      <c r="Z19" s="1">
        <v>2.45</v>
      </c>
      <c r="AE19" s="1">
        <v>0.6</v>
      </c>
      <c r="AM19" s="1">
        <f t="shared" si="3"/>
        <v>3.0500000000000003</v>
      </c>
    </row>
    <row r="20" spans="2:39" ht="14.25">
      <c r="B20" s="1" t="s">
        <v>97</v>
      </c>
      <c r="D20" s="1" t="s">
        <v>99</v>
      </c>
      <c r="E20" s="1">
        <v>11.49</v>
      </c>
      <c r="F20" s="1">
        <f t="shared" si="0"/>
        <v>415.5787641427328</v>
      </c>
      <c r="G20" s="1">
        <v>4775</v>
      </c>
      <c r="M20" s="1" t="s">
        <v>41</v>
      </c>
      <c r="O20" s="1" t="s">
        <v>101</v>
      </c>
      <c r="Q20" s="1">
        <f t="shared" si="1"/>
        <v>11.49</v>
      </c>
      <c r="V20" s="1">
        <v>1.56</v>
      </c>
      <c r="X20" s="1">
        <f t="shared" si="2"/>
        <v>1.56</v>
      </c>
      <c r="Z20" s="1">
        <v>3.71</v>
      </c>
      <c r="AC20" s="1">
        <v>0.35</v>
      </c>
      <c r="AD20" s="1">
        <v>0.47</v>
      </c>
      <c r="AE20" s="1">
        <v>5.4</v>
      </c>
      <c r="AM20" s="1">
        <f t="shared" si="3"/>
        <v>9.93</v>
      </c>
    </row>
    <row r="21" spans="6:39" ht="14.25">
      <c r="F21" s="1" t="e">
        <f t="shared" si="0"/>
        <v>#DIV/0!</v>
      </c>
      <c r="Q21" s="1">
        <f t="shared" si="1"/>
        <v>0</v>
      </c>
      <c r="X21" s="1">
        <f t="shared" si="2"/>
        <v>0</v>
      </c>
      <c r="AM21" s="1">
        <f t="shared" si="3"/>
        <v>0</v>
      </c>
    </row>
    <row r="22" spans="2:39" ht="14.25">
      <c r="B22" s="1" t="s">
        <v>116</v>
      </c>
      <c r="D22" s="1" t="s">
        <v>117</v>
      </c>
      <c r="E22" s="1">
        <v>23.49</v>
      </c>
      <c r="F22" s="1">
        <f aca="true" t="shared" si="4" ref="F22:F29">SUM(G22/E22)</f>
        <v>328.8207747977863</v>
      </c>
      <c r="G22" s="1">
        <v>7724</v>
      </c>
      <c r="H22" s="1" t="s">
        <v>142</v>
      </c>
      <c r="I22" s="1">
        <v>23.49</v>
      </c>
      <c r="J22" s="1">
        <v>7724</v>
      </c>
      <c r="K22" s="4" t="s">
        <v>173</v>
      </c>
      <c r="L22" s="4"/>
      <c r="M22" s="1" t="s">
        <v>40</v>
      </c>
      <c r="O22" s="1" t="s">
        <v>118</v>
      </c>
      <c r="Q22" s="1">
        <f aca="true" t="shared" si="5" ref="Q22:Q29">SUM(X22+AM22)</f>
        <v>23.490000000000002</v>
      </c>
      <c r="U22" s="1">
        <v>4.94</v>
      </c>
      <c r="V22" s="1">
        <v>5.93</v>
      </c>
      <c r="X22" s="1">
        <f aca="true" t="shared" si="6" ref="X22:X29">SUM(S22+T22+U22+V22)</f>
        <v>10.870000000000001</v>
      </c>
      <c r="AC22" s="1">
        <v>0.59</v>
      </c>
      <c r="AD22" s="1">
        <v>9.27</v>
      </c>
      <c r="AE22" s="1">
        <v>0.99</v>
      </c>
      <c r="AF22" s="1">
        <v>0.14</v>
      </c>
      <c r="AH22" s="1">
        <v>1.63</v>
      </c>
      <c r="AM22" s="1">
        <f aca="true" t="shared" si="7" ref="AM22:AM29">SUM(Z22+AA22+AB22+AC22+AD22+AE22+AF22+AG22+AH22+AI22+AJ22+AK22)</f>
        <v>12.620000000000001</v>
      </c>
    </row>
    <row r="23" spans="2:39" ht="14.25">
      <c r="B23" s="1" t="s">
        <v>116</v>
      </c>
      <c r="D23" s="1">
        <v>4</v>
      </c>
      <c r="E23" s="1">
        <v>23.61</v>
      </c>
      <c r="F23" s="1">
        <f t="shared" si="4"/>
        <v>260.7369758576874</v>
      </c>
      <c r="G23" s="1">
        <v>6156</v>
      </c>
      <c r="M23" s="1" t="s">
        <v>42</v>
      </c>
      <c r="O23" s="1" t="s">
        <v>122</v>
      </c>
      <c r="Q23" s="1">
        <f t="shared" si="5"/>
        <v>23.61</v>
      </c>
      <c r="S23" s="1">
        <v>1.75</v>
      </c>
      <c r="U23" s="1">
        <v>5.37</v>
      </c>
      <c r="V23" s="1">
        <v>8.36</v>
      </c>
      <c r="X23" s="1">
        <f t="shared" si="6"/>
        <v>15.48</v>
      </c>
      <c r="Z23" s="1">
        <v>0.26</v>
      </c>
      <c r="AB23" s="1">
        <v>0.04</v>
      </c>
      <c r="AD23" s="1">
        <v>7.51</v>
      </c>
      <c r="AE23" s="1">
        <v>0.32</v>
      </c>
      <c r="AM23" s="1">
        <f t="shared" si="7"/>
        <v>8.129999999999999</v>
      </c>
    </row>
    <row r="24" spans="2:39" ht="14.25">
      <c r="B24" s="1" t="s">
        <v>116</v>
      </c>
      <c r="D24" s="1">
        <v>5</v>
      </c>
      <c r="E24" s="1">
        <v>7.89</v>
      </c>
      <c r="F24" s="1">
        <f t="shared" si="4"/>
        <v>180.73510773130545</v>
      </c>
      <c r="G24" s="1">
        <v>1426</v>
      </c>
      <c r="M24" s="1" t="s">
        <v>40</v>
      </c>
      <c r="O24" s="1" t="s">
        <v>122</v>
      </c>
      <c r="Q24" s="1">
        <f t="shared" si="5"/>
        <v>7.890000000000001</v>
      </c>
      <c r="U24" s="1">
        <v>3.82</v>
      </c>
      <c r="V24" s="1">
        <v>1.25</v>
      </c>
      <c r="X24" s="1">
        <f t="shared" si="6"/>
        <v>5.07</v>
      </c>
      <c r="Z24" s="1">
        <v>0.57</v>
      </c>
      <c r="AC24" s="1">
        <v>0.05</v>
      </c>
      <c r="AD24" s="1">
        <v>0.97</v>
      </c>
      <c r="AE24" s="1">
        <v>0.26</v>
      </c>
      <c r="AH24" s="1">
        <v>0.2</v>
      </c>
      <c r="AI24" s="1">
        <v>0.77</v>
      </c>
      <c r="AM24" s="1">
        <f t="shared" si="7"/>
        <v>2.82</v>
      </c>
    </row>
    <row r="25" spans="2:39" ht="14.25">
      <c r="B25" s="1" t="s">
        <v>116</v>
      </c>
      <c r="D25" s="1">
        <v>6</v>
      </c>
      <c r="E25" s="1">
        <v>24.79</v>
      </c>
      <c r="F25" s="1">
        <f t="shared" si="4"/>
        <v>176.15974183138363</v>
      </c>
      <c r="G25" s="1">
        <v>4367</v>
      </c>
      <c r="M25" s="1" t="s">
        <v>41</v>
      </c>
      <c r="O25" s="1" t="s">
        <v>121</v>
      </c>
      <c r="Q25" s="1">
        <f t="shared" si="5"/>
        <v>24.79</v>
      </c>
      <c r="U25" s="1">
        <v>11.9</v>
      </c>
      <c r="V25" s="1">
        <v>5.87</v>
      </c>
      <c r="X25" s="1">
        <f t="shared" si="6"/>
        <v>17.77</v>
      </c>
      <c r="Z25" s="1">
        <v>0.2</v>
      </c>
      <c r="AC25" s="1">
        <v>0.19</v>
      </c>
      <c r="AD25" s="1">
        <v>5.54</v>
      </c>
      <c r="AE25" s="1">
        <v>1.01</v>
      </c>
      <c r="AI25" s="1">
        <v>0.08</v>
      </c>
      <c r="AM25" s="1">
        <f t="shared" si="7"/>
        <v>7.02</v>
      </c>
    </row>
    <row r="26" spans="2:39" ht="14.25">
      <c r="B26" s="1" t="s">
        <v>116</v>
      </c>
      <c r="D26" s="1">
        <v>7</v>
      </c>
      <c r="E26" s="1">
        <v>11.9</v>
      </c>
      <c r="F26" s="1">
        <f t="shared" si="4"/>
        <v>64.70588235294117</v>
      </c>
      <c r="G26" s="1">
        <v>770</v>
      </c>
      <c r="H26" s="1" t="s">
        <v>159</v>
      </c>
      <c r="I26" s="1">
        <v>11.9</v>
      </c>
      <c r="J26" s="1">
        <v>770</v>
      </c>
      <c r="K26" s="4" t="s">
        <v>173</v>
      </c>
      <c r="L26" s="4"/>
      <c r="M26" s="1" t="s">
        <v>42</v>
      </c>
      <c r="O26" s="1" t="s">
        <v>123</v>
      </c>
      <c r="Q26" s="1">
        <f t="shared" si="5"/>
        <v>11.9</v>
      </c>
      <c r="U26" s="1">
        <v>7.7</v>
      </c>
      <c r="V26" s="1">
        <v>1.72</v>
      </c>
      <c r="X26" s="1">
        <f t="shared" si="6"/>
        <v>9.42</v>
      </c>
      <c r="AC26" s="1">
        <v>1.79</v>
      </c>
      <c r="AD26" s="1">
        <v>0.14</v>
      </c>
      <c r="AE26" s="1">
        <v>0.55</v>
      </c>
      <c r="AM26" s="1">
        <f t="shared" si="7"/>
        <v>2.4800000000000004</v>
      </c>
    </row>
    <row r="27" spans="2:39" ht="14.25">
      <c r="B27" s="1" t="s">
        <v>116</v>
      </c>
      <c r="D27" s="1">
        <v>8</v>
      </c>
      <c r="E27" s="1">
        <v>12.29</v>
      </c>
      <c r="F27" s="1">
        <f t="shared" si="4"/>
        <v>176.64768104149715</v>
      </c>
      <c r="G27" s="1">
        <v>2171</v>
      </c>
      <c r="M27" s="1" t="s">
        <v>40</v>
      </c>
      <c r="O27" s="1" t="s">
        <v>123</v>
      </c>
      <c r="Q27" s="1">
        <f>SUM(X27+AM27)</f>
        <v>12.29</v>
      </c>
      <c r="U27" s="1">
        <v>8.08</v>
      </c>
      <c r="V27" s="1">
        <v>1.16</v>
      </c>
      <c r="X27" s="1">
        <f>SUM(S27+T27+U27+V27)</f>
        <v>9.24</v>
      </c>
      <c r="AD27" s="1">
        <v>2.96</v>
      </c>
      <c r="AE27" s="1">
        <v>0.09</v>
      </c>
      <c r="AM27" s="1">
        <f>SUM(Z27+AA27+AB27+AC27+AD27+AE27+AF27+AG27+AH27+AI27+AJ27+AK27)</f>
        <v>3.05</v>
      </c>
    </row>
    <row r="28" spans="2:39" ht="14.25">
      <c r="B28" s="1" t="s">
        <v>116</v>
      </c>
      <c r="D28" s="1">
        <v>9</v>
      </c>
      <c r="E28" s="1">
        <v>25.83</v>
      </c>
      <c r="F28" s="1">
        <f t="shared" si="4"/>
        <v>147.50290360046458</v>
      </c>
      <c r="G28" s="1">
        <v>3810</v>
      </c>
      <c r="M28" s="1" t="s">
        <v>42</v>
      </c>
      <c r="O28" s="1" t="s">
        <v>123</v>
      </c>
      <c r="Q28" s="1">
        <f>SUM(X28+AM28)</f>
        <v>25.83</v>
      </c>
      <c r="U28" s="1">
        <v>13.94</v>
      </c>
      <c r="V28" s="1">
        <v>3.92</v>
      </c>
      <c r="X28" s="1">
        <f>SUM(S28+T28+U28+V28)</f>
        <v>17.86</v>
      </c>
      <c r="Z28" s="1">
        <v>0.06</v>
      </c>
      <c r="AC28" s="1">
        <v>0.18</v>
      </c>
      <c r="AD28" s="1">
        <v>5.35</v>
      </c>
      <c r="AE28" s="1">
        <v>1.67</v>
      </c>
      <c r="AH28" s="1">
        <v>0.71</v>
      </c>
      <c r="AM28" s="1">
        <f>SUM(Z28+AA28+AB28+AC28+AD28+AE28+AF28+AG28+AH28+AI28+AJ28+AK28)</f>
        <v>7.97</v>
      </c>
    </row>
    <row r="29" spans="6:39" ht="14.25">
      <c r="F29" s="1" t="e">
        <f t="shared" si="4"/>
        <v>#DIV/0!</v>
      </c>
      <c r="Q29" s="1">
        <f t="shared" si="5"/>
        <v>0</v>
      </c>
      <c r="X29" s="1">
        <f t="shared" si="6"/>
        <v>0</v>
      </c>
      <c r="AM29" s="1">
        <f t="shared" si="7"/>
        <v>0</v>
      </c>
    </row>
    <row r="30" spans="2:39" ht="14.25">
      <c r="B30" s="3" t="s">
        <v>109</v>
      </c>
      <c r="D30" s="1">
        <v>7</v>
      </c>
      <c r="E30" s="1">
        <v>10.45</v>
      </c>
      <c r="F30" s="1">
        <f t="shared" si="0"/>
        <v>307.4641148325359</v>
      </c>
      <c r="G30" s="1">
        <v>3213</v>
      </c>
      <c r="H30" s="1" t="s">
        <v>161</v>
      </c>
      <c r="I30" s="1">
        <v>10.45</v>
      </c>
      <c r="J30" s="1">
        <v>3213</v>
      </c>
      <c r="K30" s="4" t="s">
        <v>173</v>
      </c>
      <c r="L30" s="4"/>
      <c r="M30" s="1" t="s">
        <v>112</v>
      </c>
      <c r="O30" s="1" t="s">
        <v>113</v>
      </c>
      <c r="Q30" s="1">
        <f aca="true" t="shared" si="8" ref="Q30:Q35">SUM(X30+AM30)</f>
        <v>10.45</v>
      </c>
      <c r="U30" s="1">
        <v>1.96</v>
      </c>
      <c r="V30" s="1">
        <v>3.02</v>
      </c>
      <c r="X30" s="1">
        <f aca="true" t="shared" si="9" ref="X30:X35">SUM(S30+T30+U30+V30)</f>
        <v>4.98</v>
      </c>
      <c r="Z30" s="1">
        <v>2.3</v>
      </c>
      <c r="AB30" s="1">
        <v>0.41</v>
      </c>
      <c r="AD30" s="1">
        <v>2.41</v>
      </c>
      <c r="AI30" s="1">
        <v>0.35</v>
      </c>
      <c r="AM30" s="1">
        <f aca="true" t="shared" si="10" ref="AM30:AM35">SUM(Z30+AA30+AB30+AC30+AD30+AE30+AF30+AG30+AH30+AI30+AJ30+AK30)</f>
        <v>5.47</v>
      </c>
    </row>
    <row r="31" spans="2:39" ht="14.25">
      <c r="B31" s="3" t="s">
        <v>109</v>
      </c>
      <c r="D31" s="1">
        <v>8</v>
      </c>
      <c r="E31" s="1">
        <v>17.67</v>
      </c>
      <c r="F31" s="1">
        <f>SUM(G31/E31)</f>
        <v>451.6694963214487</v>
      </c>
      <c r="G31" s="1">
        <v>7981</v>
      </c>
      <c r="H31" s="1" t="s">
        <v>167</v>
      </c>
      <c r="I31" s="1">
        <v>17.67</v>
      </c>
      <c r="J31" s="1">
        <v>7981</v>
      </c>
      <c r="K31" s="4" t="s">
        <v>173</v>
      </c>
      <c r="L31" s="4"/>
      <c r="M31" s="1" t="s">
        <v>65</v>
      </c>
      <c r="O31" s="1" t="s">
        <v>113</v>
      </c>
      <c r="Q31" s="1">
        <f t="shared" si="8"/>
        <v>17.67</v>
      </c>
      <c r="U31" s="1">
        <v>5.24</v>
      </c>
      <c r="V31" s="1">
        <v>2.46</v>
      </c>
      <c r="X31" s="1">
        <f t="shared" si="9"/>
        <v>7.7</v>
      </c>
      <c r="Z31" s="1">
        <v>0.48</v>
      </c>
      <c r="AD31" s="1">
        <v>9.49</v>
      </c>
      <c r="AM31" s="1">
        <f t="shared" si="10"/>
        <v>9.97</v>
      </c>
    </row>
    <row r="32" spans="2:39" ht="14.25">
      <c r="B32" s="3" t="s">
        <v>109</v>
      </c>
      <c r="D32" s="1">
        <v>9</v>
      </c>
      <c r="E32" s="1">
        <v>20.6</v>
      </c>
      <c r="F32" s="1">
        <f>SUM(G32/E32)</f>
        <v>301.3592233009708</v>
      </c>
      <c r="G32" s="1">
        <v>6208</v>
      </c>
      <c r="H32" s="1" t="s">
        <v>167</v>
      </c>
      <c r="I32" s="1">
        <v>20.6</v>
      </c>
      <c r="J32" s="1">
        <v>6208</v>
      </c>
      <c r="K32" s="4" t="s">
        <v>173</v>
      </c>
      <c r="L32" s="4"/>
      <c r="M32" s="1" t="s">
        <v>67</v>
      </c>
      <c r="O32" s="1" t="s">
        <v>113</v>
      </c>
      <c r="Q32" s="1">
        <f t="shared" si="8"/>
        <v>20.6</v>
      </c>
      <c r="U32" s="1">
        <v>5.47</v>
      </c>
      <c r="V32" s="1">
        <v>4.42</v>
      </c>
      <c r="X32" s="1">
        <f t="shared" si="9"/>
        <v>9.89</v>
      </c>
      <c r="Z32" s="1">
        <v>2.9</v>
      </c>
      <c r="AB32" s="1">
        <v>1.89</v>
      </c>
      <c r="AC32" s="1">
        <v>4.62</v>
      </c>
      <c r="AE32" s="1">
        <v>1.3</v>
      </c>
      <c r="AM32" s="1">
        <f t="shared" si="10"/>
        <v>10.71</v>
      </c>
    </row>
    <row r="33" spans="6:39" ht="14.25">
      <c r="F33" s="1" t="e">
        <f t="shared" si="0"/>
        <v>#DIV/0!</v>
      </c>
      <c r="Q33" s="1">
        <f t="shared" si="8"/>
        <v>0</v>
      </c>
      <c r="X33" s="1">
        <f t="shared" si="9"/>
        <v>0</v>
      </c>
      <c r="AM33" s="1">
        <f t="shared" si="10"/>
        <v>0</v>
      </c>
    </row>
    <row r="34" spans="17:39" ht="14.25">
      <c r="Q34" s="1">
        <f t="shared" si="8"/>
        <v>0</v>
      </c>
      <c r="X34" s="1">
        <f t="shared" si="9"/>
        <v>0</v>
      </c>
      <c r="AM34" s="1">
        <f t="shared" si="10"/>
        <v>0</v>
      </c>
    </row>
    <row r="35" spans="2:39" ht="14.25">
      <c r="B35" s="1" t="s">
        <v>46</v>
      </c>
      <c r="D35" s="2" t="s">
        <v>128</v>
      </c>
      <c r="E35" s="1">
        <v>28.07</v>
      </c>
      <c r="F35" s="1">
        <f t="shared" si="0"/>
        <v>406.8400427502672</v>
      </c>
      <c r="G35" s="1">
        <v>11420</v>
      </c>
      <c r="H35" s="1" t="s">
        <v>140</v>
      </c>
      <c r="I35" s="1">
        <v>28.07</v>
      </c>
      <c r="J35" s="1">
        <v>11420</v>
      </c>
      <c r="K35" s="4" t="s">
        <v>173</v>
      </c>
      <c r="L35" s="4"/>
      <c r="M35" s="1" t="s">
        <v>40</v>
      </c>
      <c r="O35" s="1" t="s">
        <v>129</v>
      </c>
      <c r="Q35" s="1">
        <f t="shared" si="8"/>
        <v>28.070000000000004</v>
      </c>
      <c r="S35" s="1">
        <v>5.83</v>
      </c>
      <c r="U35" s="1">
        <v>2.73</v>
      </c>
      <c r="V35" s="1">
        <v>1.79</v>
      </c>
      <c r="X35" s="1">
        <f t="shared" si="9"/>
        <v>10.350000000000001</v>
      </c>
      <c r="Z35" s="1">
        <v>0.33</v>
      </c>
      <c r="AD35" s="1">
        <v>10.3</v>
      </c>
      <c r="AE35" s="1">
        <v>3.63</v>
      </c>
      <c r="AG35" s="1">
        <v>0.03</v>
      </c>
      <c r="AH35" s="1">
        <v>2.86</v>
      </c>
      <c r="AI35" s="1">
        <v>0.57</v>
      </c>
      <c r="AM35" s="1">
        <f t="shared" si="10"/>
        <v>17.720000000000002</v>
      </c>
    </row>
    <row r="36" spans="2:39" ht="14.25">
      <c r="B36" s="1" t="s">
        <v>46</v>
      </c>
      <c r="D36" s="2" t="s">
        <v>136</v>
      </c>
      <c r="E36" s="1">
        <v>51.7</v>
      </c>
      <c r="F36" s="1">
        <v>593</v>
      </c>
      <c r="G36" s="1">
        <v>30654</v>
      </c>
      <c r="M36" s="1" t="s">
        <v>41</v>
      </c>
      <c r="O36" s="1" t="s">
        <v>139</v>
      </c>
      <c r="Q36" s="1">
        <f aca="true" t="shared" si="11" ref="Q36:Q41">SUM(X36+AM36)</f>
        <v>51.699999999999996</v>
      </c>
      <c r="S36" s="1">
        <v>7.68</v>
      </c>
      <c r="U36" s="1">
        <v>5.07</v>
      </c>
      <c r="V36" s="1">
        <v>1.5</v>
      </c>
      <c r="X36" s="1">
        <f aca="true" t="shared" si="12" ref="X36:X41">SUM(S36+T36+U36+V36)</f>
        <v>14.25</v>
      </c>
      <c r="Z36" s="1">
        <v>2.13</v>
      </c>
      <c r="AC36" s="1">
        <v>0.38</v>
      </c>
      <c r="AD36" s="1">
        <v>32.1</v>
      </c>
      <c r="AE36" s="1">
        <v>2.19</v>
      </c>
      <c r="AF36" s="1">
        <v>0.65</v>
      </c>
      <c r="AM36" s="1">
        <f aca="true" t="shared" si="13" ref="AM36:AM41">SUM(Z36+AA36+AB36+AC36+AD36+AE36+AF36+AG36+AH36+AI36+AJ36+AK36)</f>
        <v>37.449999999999996</v>
      </c>
    </row>
    <row r="37" spans="2:39" ht="14.25">
      <c r="B37" s="1" t="s">
        <v>46</v>
      </c>
      <c r="D37" s="2" t="s">
        <v>137</v>
      </c>
      <c r="E37" s="1">
        <v>48.05</v>
      </c>
      <c r="F37" s="1">
        <v>130</v>
      </c>
      <c r="G37" s="1">
        <v>9243</v>
      </c>
      <c r="M37" s="1" t="s">
        <v>41</v>
      </c>
      <c r="O37" s="1" t="s">
        <v>138</v>
      </c>
      <c r="Q37" s="1">
        <f t="shared" si="11"/>
        <v>48.05</v>
      </c>
      <c r="S37" s="1">
        <v>9.68</v>
      </c>
      <c r="U37" s="1">
        <v>20.1</v>
      </c>
      <c r="V37" s="1">
        <v>5.07</v>
      </c>
      <c r="X37" s="1">
        <f t="shared" si="12"/>
        <v>34.85</v>
      </c>
      <c r="Z37" s="1">
        <v>0.77</v>
      </c>
      <c r="AD37" s="1">
        <v>3.15</v>
      </c>
      <c r="AE37" s="1">
        <v>0.03</v>
      </c>
      <c r="AF37" s="1">
        <v>7.33</v>
      </c>
      <c r="AG37" s="1">
        <v>0.16</v>
      </c>
      <c r="AH37" s="1">
        <v>1.76</v>
      </c>
      <c r="AM37" s="1">
        <f t="shared" si="13"/>
        <v>13.2</v>
      </c>
    </row>
    <row r="38" spans="2:39" ht="14.25">
      <c r="B38" s="1" t="s">
        <v>46</v>
      </c>
      <c r="D38" s="1">
        <v>11</v>
      </c>
      <c r="E38" s="1">
        <v>13.41</v>
      </c>
      <c r="F38" s="1">
        <f>SUM(G38/E38)</f>
        <v>6.413124533929903</v>
      </c>
      <c r="G38" s="1">
        <v>86</v>
      </c>
      <c r="M38" s="1" t="s">
        <v>40</v>
      </c>
      <c r="O38" s="1" t="s">
        <v>54</v>
      </c>
      <c r="Q38" s="1">
        <f t="shared" si="11"/>
        <v>13.41</v>
      </c>
      <c r="U38" s="1">
        <v>9.92</v>
      </c>
      <c r="V38" s="1">
        <v>3.23</v>
      </c>
      <c r="X38" s="1">
        <f t="shared" si="12"/>
        <v>13.15</v>
      </c>
      <c r="Z38" s="1">
        <v>0.16</v>
      </c>
      <c r="AE38" s="1">
        <v>0.1</v>
      </c>
      <c r="AM38" s="1">
        <f t="shared" si="13"/>
        <v>0.26</v>
      </c>
    </row>
    <row r="39" spans="2:39" ht="14.25">
      <c r="B39" s="1" t="s">
        <v>46</v>
      </c>
      <c r="D39" s="1">
        <v>12</v>
      </c>
      <c r="F39" s="1" t="e">
        <f t="shared" si="0"/>
        <v>#DIV/0!</v>
      </c>
      <c r="Q39" s="1">
        <f t="shared" si="11"/>
        <v>0</v>
      </c>
      <c r="X39" s="1">
        <f t="shared" si="12"/>
        <v>0</v>
      </c>
      <c r="AM39" s="1">
        <f t="shared" si="13"/>
        <v>0</v>
      </c>
    </row>
    <row r="40" spans="2:39" ht="14.25">
      <c r="B40" s="1" t="s">
        <v>46</v>
      </c>
      <c r="D40" s="1">
        <v>13</v>
      </c>
      <c r="F40" s="1" t="e">
        <f t="shared" si="0"/>
        <v>#DIV/0!</v>
      </c>
      <c r="Q40" s="1">
        <f t="shared" si="11"/>
        <v>0</v>
      </c>
      <c r="X40" s="1">
        <f t="shared" si="12"/>
        <v>0</v>
      </c>
      <c r="AM40" s="1">
        <f t="shared" si="13"/>
        <v>0</v>
      </c>
    </row>
    <row r="41" spans="2:39" ht="14.25">
      <c r="B41" s="1" t="s">
        <v>46</v>
      </c>
      <c r="D41" s="1">
        <v>14</v>
      </c>
      <c r="E41" s="1">
        <v>20.78</v>
      </c>
      <c r="F41" s="1">
        <f t="shared" si="0"/>
        <v>832.3387872954763</v>
      </c>
      <c r="G41" s="1">
        <v>17296</v>
      </c>
      <c r="M41" s="1" t="s">
        <v>42</v>
      </c>
      <c r="O41" s="1" t="s">
        <v>127</v>
      </c>
      <c r="Q41" s="1">
        <f t="shared" si="11"/>
        <v>20.779999999999998</v>
      </c>
      <c r="X41" s="1">
        <f t="shared" si="12"/>
        <v>0</v>
      </c>
      <c r="Z41" s="1">
        <v>0.2</v>
      </c>
      <c r="AC41" s="1">
        <v>0.43</v>
      </c>
      <c r="AD41" s="1">
        <v>16.2</v>
      </c>
      <c r="AG41" s="1">
        <v>2.88</v>
      </c>
      <c r="AH41" s="1">
        <v>1.07</v>
      </c>
      <c r="AM41" s="1">
        <f t="shared" si="13"/>
        <v>20.779999999999998</v>
      </c>
    </row>
    <row r="42" spans="6:39" ht="14.25">
      <c r="F42" s="1" t="e">
        <f t="shared" si="0"/>
        <v>#DIV/0!</v>
      </c>
      <c r="Q42" s="1">
        <f aca="true" t="shared" si="14" ref="Q42:Q49">SUM(X42+AM42)</f>
        <v>0</v>
      </c>
      <c r="X42" s="1">
        <f aca="true" t="shared" si="15" ref="X42:X49">SUM(S42+T42+U42+V42)</f>
        <v>0</v>
      </c>
      <c r="AM42" s="1">
        <f aca="true" t="shared" si="16" ref="AM42:AM49">SUM(Z42+AA42+AB42+AC42+AD42+AE42+AF42+AG42+AH42+AI42+AJ42+AK42)</f>
        <v>0</v>
      </c>
    </row>
    <row r="43" spans="2:39" ht="14.25">
      <c r="B43" s="1" t="s">
        <v>119</v>
      </c>
      <c r="D43" s="1">
        <v>7</v>
      </c>
      <c r="E43" s="1">
        <v>31.08</v>
      </c>
      <c r="F43" s="1">
        <f t="shared" si="0"/>
        <v>678.4749034749035</v>
      </c>
      <c r="G43" s="1">
        <v>21087</v>
      </c>
      <c r="M43" s="1" t="s">
        <v>42</v>
      </c>
      <c r="O43" s="1" t="s">
        <v>120</v>
      </c>
      <c r="Q43" s="1">
        <f t="shared" si="14"/>
        <v>31.080000000000002</v>
      </c>
      <c r="S43" s="1">
        <v>1.56</v>
      </c>
      <c r="U43" s="1">
        <v>1.37</v>
      </c>
      <c r="V43" s="1">
        <v>11.3</v>
      </c>
      <c r="X43" s="1">
        <f t="shared" si="15"/>
        <v>14.23</v>
      </c>
      <c r="Z43" s="1">
        <v>1.72</v>
      </c>
      <c r="AD43" s="1">
        <v>11.4</v>
      </c>
      <c r="AE43" s="1">
        <v>2.29</v>
      </c>
      <c r="AG43" s="1">
        <v>0.34</v>
      </c>
      <c r="AH43" s="1">
        <v>1.1</v>
      </c>
      <c r="AM43" s="1">
        <f t="shared" si="16"/>
        <v>16.85</v>
      </c>
    </row>
    <row r="44" spans="6:39" ht="14.25">
      <c r="F44" s="1" t="e">
        <f t="shared" si="0"/>
        <v>#DIV/0!</v>
      </c>
      <c r="Q44" s="1">
        <f t="shared" si="14"/>
        <v>0</v>
      </c>
      <c r="X44" s="1">
        <f t="shared" si="15"/>
        <v>0</v>
      </c>
      <c r="AM44" s="1">
        <f t="shared" si="16"/>
        <v>0</v>
      </c>
    </row>
    <row r="45" spans="2:39" ht="14.25">
      <c r="B45" s="1" t="s">
        <v>152</v>
      </c>
      <c r="D45" s="1" t="s">
        <v>156</v>
      </c>
      <c r="E45" s="1">
        <v>17.96</v>
      </c>
      <c r="F45" s="1">
        <f t="shared" si="0"/>
        <v>137.80623608017817</v>
      </c>
      <c r="G45" s="1">
        <v>2475</v>
      </c>
      <c r="M45" s="1" t="s">
        <v>40</v>
      </c>
      <c r="O45" s="1" t="s">
        <v>157</v>
      </c>
      <c r="Q45" s="1">
        <f t="shared" si="14"/>
        <v>17.96</v>
      </c>
      <c r="S45" s="1">
        <v>8.66</v>
      </c>
      <c r="V45" s="1">
        <v>4.2</v>
      </c>
      <c r="X45" s="1">
        <f t="shared" si="15"/>
        <v>12.86</v>
      </c>
      <c r="Z45" s="1">
        <v>1.24</v>
      </c>
      <c r="AB45" s="1">
        <v>0.41</v>
      </c>
      <c r="AD45" s="1">
        <v>2.52</v>
      </c>
      <c r="AH45" s="1">
        <v>0.93</v>
      </c>
      <c r="AM45" s="1">
        <f t="shared" si="16"/>
        <v>5.1</v>
      </c>
    </row>
    <row r="46" spans="2:39" ht="14.25">
      <c r="B46" s="1" t="s">
        <v>152</v>
      </c>
      <c r="D46" s="1">
        <v>2</v>
      </c>
      <c r="E46" s="1">
        <v>41.48</v>
      </c>
      <c r="F46" s="1">
        <f t="shared" si="0"/>
        <v>94.1658630665381</v>
      </c>
      <c r="G46" s="1">
        <v>3906</v>
      </c>
      <c r="H46" s="1" t="s">
        <v>171</v>
      </c>
      <c r="I46" s="1">
        <v>41.48</v>
      </c>
      <c r="J46" s="1">
        <v>3906</v>
      </c>
      <c r="K46" s="4" t="s">
        <v>173</v>
      </c>
      <c r="L46" s="4"/>
      <c r="M46" s="1" t="s">
        <v>42</v>
      </c>
      <c r="O46" s="1" t="s">
        <v>155</v>
      </c>
      <c r="Q46" s="1">
        <f t="shared" si="14"/>
        <v>41.480000000000004</v>
      </c>
      <c r="S46" s="1">
        <v>19</v>
      </c>
      <c r="V46" s="1">
        <v>11.5</v>
      </c>
      <c r="X46" s="1">
        <f t="shared" si="15"/>
        <v>30.5</v>
      </c>
      <c r="Z46" s="1">
        <v>3.56</v>
      </c>
      <c r="AB46" s="1">
        <v>0.48</v>
      </c>
      <c r="AD46" s="1">
        <v>2.96</v>
      </c>
      <c r="AH46" s="1">
        <v>3.98</v>
      </c>
      <c r="AM46" s="1">
        <f t="shared" si="16"/>
        <v>10.98</v>
      </c>
    </row>
    <row r="47" spans="2:39" ht="14.25">
      <c r="B47" s="1" t="s">
        <v>153</v>
      </c>
      <c r="D47" s="1">
        <v>3</v>
      </c>
      <c r="E47" s="1">
        <v>22.63</v>
      </c>
      <c r="F47" s="1">
        <f t="shared" si="0"/>
        <v>152.67344233318605</v>
      </c>
      <c r="G47" s="1">
        <v>3455</v>
      </c>
      <c r="M47" s="1" t="s">
        <v>40</v>
      </c>
      <c r="O47" s="1" t="s">
        <v>154</v>
      </c>
      <c r="Q47" s="1">
        <f t="shared" si="14"/>
        <v>22.630000000000003</v>
      </c>
      <c r="S47" s="1">
        <v>9.96</v>
      </c>
      <c r="V47" s="1">
        <v>2.66</v>
      </c>
      <c r="X47" s="1">
        <f t="shared" si="15"/>
        <v>12.620000000000001</v>
      </c>
      <c r="Z47" s="1">
        <v>0.79</v>
      </c>
      <c r="AB47" s="1">
        <v>0.55</v>
      </c>
      <c r="AC47" s="1">
        <v>0.25</v>
      </c>
      <c r="AD47" s="1">
        <v>8.42</v>
      </c>
      <c r="AM47" s="1">
        <f t="shared" si="16"/>
        <v>10.01</v>
      </c>
    </row>
    <row r="48" spans="6:39" ht="14.25">
      <c r="F48" s="1" t="e">
        <f t="shared" si="0"/>
        <v>#DIV/0!</v>
      </c>
      <c r="Q48" s="1">
        <f t="shared" si="14"/>
        <v>0</v>
      </c>
      <c r="X48" s="1">
        <f t="shared" si="15"/>
        <v>0</v>
      </c>
      <c r="AM48" s="1">
        <f t="shared" si="16"/>
        <v>0</v>
      </c>
    </row>
    <row r="49" spans="2:39" ht="14.25">
      <c r="B49" s="1" t="s">
        <v>75</v>
      </c>
      <c r="E49" s="1">
        <v>15.97</v>
      </c>
      <c r="F49" s="1">
        <f t="shared" si="0"/>
        <v>1401.2523481527865</v>
      </c>
      <c r="G49" s="1">
        <v>22378</v>
      </c>
      <c r="M49" s="1" t="s">
        <v>42</v>
      </c>
      <c r="O49" s="1" t="s">
        <v>76</v>
      </c>
      <c r="Q49" s="1">
        <f t="shared" si="14"/>
        <v>15.5</v>
      </c>
      <c r="X49" s="1">
        <f t="shared" si="15"/>
        <v>0</v>
      </c>
      <c r="Z49" s="1">
        <v>15.5</v>
      </c>
      <c r="AM49" s="1">
        <f t="shared" si="16"/>
        <v>15.5</v>
      </c>
    </row>
    <row r="50" spans="6:39" ht="14.25">
      <c r="F50" s="1" t="e">
        <f t="shared" si="0"/>
        <v>#DIV/0!</v>
      </c>
      <c r="Q50" s="1">
        <f aca="true" t="shared" si="17" ref="Q50:Q67">SUM(X50+AM50)</f>
        <v>0</v>
      </c>
      <c r="X50" s="1">
        <f aca="true" t="shared" si="18" ref="X50:X67">SUM(S50+T50+U50+V50)</f>
        <v>0</v>
      </c>
      <c r="AM50" s="1">
        <f aca="true" t="shared" si="19" ref="AM50:AM67">SUM(Z50+AA50+AB50+AC50+AD50+AE50+AF50+AG50+AH50+AI50+AJ50+AK50)</f>
        <v>0</v>
      </c>
    </row>
    <row r="51" spans="2:39" ht="14.25">
      <c r="B51" s="1" t="s">
        <v>114</v>
      </c>
      <c r="E51" s="1">
        <v>14.49</v>
      </c>
      <c r="F51" s="1">
        <f t="shared" si="0"/>
        <v>505.1069703243616</v>
      </c>
      <c r="G51" s="1">
        <v>7319</v>
      </c>
      <c r="H51" s="1" t="s">
        <v>133</v>
      </c>
      <c r="I51" s="1">
        <v>14.49</v>
      </c>
      <c r="J51" s="1">
        <v>7319</v>
      </c>
      <c r="K51" s="4" t="s">
        <v>173</v>
      </c>
      <c r="L51" s="4"/>
      <c r="M51" s="1" t="s">
        <v>42</v>
      </c>
      <c r="O51" s="1" t="s">
        <v>115</v>
      </c>
      <c r="Q51" s="1">
        <f>SUM(X51+AM51)</f>
        <v>14.49</v>
      </c>
      <c r="S51" s="1">
        <v>5.83</v>
      </c>
      <c r="X51" s="1">
        <f>SUM(S51+T51+U51+V51)</f>
        <v>5.83</v>
      </c>
      <c r="AB51" s="1">
        <v>0.14</v>
      </c>
      <c r="AD51" s="1">
        <v>8.32</v>
      </c>
      <c r="AE51" s="1">
        <v>0.2</v>
      </c>
      <c r="AM51" s="1">
        <f>SUM(Z51+AA51+AB51+AC51+AD51+AE51+AF51+AG51+AH51+AI51+AJ51+AK51)</f>
        <v>8.66</v>
      </c>
    </row>
    <row r="52" spans="17:39" ht="14.25">
      <c r="Q52" s="1">
        <f>SUM(X52+AM52)</f>
        <v>0</v>
      </c>
      <c r="X52" s="1">
        <f>SUM(S52+T52+U52+V52)</f>
        <v>0</v>
      </c>
      <c r="AM52" s="1">
        <f>SUM(Z52+AA52+AB52+AC52+AD52+AE52+AF52+AG52+AH52+AI52+AJ52+AK52)</f>
        <v>0</v>
      </c>
    </row>
    <row r="53" spans="2:39" ht="14.25">
      <c r="B53" s="1" t="s">
        <v>106</v>
      </c>
      <c r="D53" s="1" t="s">
        <v>168</v>
      </c>
      <c r="E53" s="1">
        <v>168.08</v>
      </c>
      <c r="F53" s="1">
        <v>680</v>
      </c>
      <c r="G53" s="1">
        <v>114225</v>
      </c>
      <c r="M53" s="1" t="s">
        <v>169</v>
      </c>
      <c r="O53" s="1" t="s">
        <v>170</v>
      </c>
      <c r="Q53" s="1">
        <f>SUM(X53+AM53)</f>
        <v>168.08</v>
      </c>
      <c r="V53" s="1">
        <v>1</v>
      </c>
      <c r="X53" s="1">
        <f>SUM(S53+T53+U53+V53)</f>
        <v>1</v>
      </c>
      <c r="Z53" s="1">
        <v>1.8</v>
      </c>
      <c r="AA53" s="1">
        <v>8.66</v>
      </c>
      <c r="AB53" s="1">
        <v>8.37</v>
      </c>
      <c r="AC53" s="1">
        <v>4.89</v>
      </c>
      <c r="AD53" s="1">
        <v>139.3</v>
      </c>
      <c r="AE53" s="1">
        <v>3.06</v>
      </c>
      <c r="AG53" s="1">
        <v>1</v>
      </c>
      <c r="AM53" s="1">
        <f>SUM(Z53+AA53+AB53+AC53+AD53+AE53+AF53+AG53+AH53+AI53+AJ53+AK53)</f>
        <v>167.08</v>
      </c>
    </row>
    <row r="54" spans="17:39" ht="14.25">
      <c r="Q54" s="1">
        <f>SUM(X54+AM54)</f>
        <v>0</v>
      </c>
      <c r="X54" s="1">
        <f>SUM(S54+T54+U54+V54)</f>
        <v>0</v>
      </c>
      <c r="AM54" s="1">
        <f>SUM(Z54+AA54+AB54+AC54+AD54+AE54+AF54+AG54+AH54+AI54+AJ54+AK54)</f>
        <v>0</v>
      </c>
    </row>
    <row r="55" spans="6:39" ht="14.25">
      <c r="F55" s="1" t="e">
        <f t="shared" si="0"/>
        <v>#DIV/0!</v>
      </c>
      <c r="Q55" s="1">
        <f>SUM(X55+AM55)</f>
        <v>0</v>
      </c>
      <c r="X55" s="1">
        <f>SUM(S55+T55+U55+V55)</f>
        <v>0</v>
      </c>
      <c r="AM55" s="1">
        <f>SUM(Z55+AA55+AB55+AC55+AD55+AE55+AF55+AG55+AH55+AI55+AJ55+AK55)</f>
        <v>0</v>
      </c>
    </row>
    <row r="56" spans="2:39" ht="14.25">
      <c r="B56" s="1" t="s">
        <v>64</v>
      </c>
      <c r="D56" s="1">
        <v>12</v>
      </c>
      <c r="E56" s="1">
        <v>24.78</v>
      </c>
      <c r="F56" s="1">
        <f t="shared" si="0"/>
        <v>675.1412429378531</v>
      </c>
      <c r="G56" s="1">
        <v>16730</v>
      </c>
      <c r="M56" s="1" t="s">
        <v>67</v>
      </c>
      <c r="O56" s="1" t="s">
        <v>68</v>
      </c>
      <c r="Q56" s="1">
        <f t="shared" si="17"/>
        <v>24.78</v>
      </c>
      <c r="S56" s="1">
        <v>0.07</v>
      </c>
      <c r="U56" s="1">
        <v>1.62</v>
      </c>
      <c r="V56" s="1">
        <v>0.31</v>
      </c>
      <c r="X56" s="1">
        <f t="shared" si="18"/>
        <v>2</v>
      </c>
      <c r="Z56" s="1">
        <v>5.61</v>
      </c>
      <c r="AA56" s="1">
        <v>11.1</v>
      </c>
      <c r="AB56" s="1">
        <v>4.21</v>
      </c>
      <c r="AE56" s="1">
        <v>1.86</v>
      </c>
      <c r="AM56" s="1">
        <f t="shared" si="19"/>
        <v>22.78</v>
      </c>
    </row>
    <row r="57" spans="2:39" ht="14.25">
      <c r="B57" s="1" t="s">
        <v>64</v>
      </c>
      <c r="D57" s="1">
        <v>13</v>
      </c>
      <c r="E57" s="1">
        <v>19.11</v>
      </c>
      <c r="F57" s="1">
        <f t="shared" si="0"/>
        <v>541.810570381999</v>
      </c>
      <c r="G57" s="1">
        <v>10354</v>
      </c>
      <c r="M57" s="1" t="s">
        <v>65</v>
      </c>
      <c r="O57" s="1" t="s">
        <v>66</v>
      </c>
      <c r="Q57" s="1">
        <f t="shared" si="17"/>
        <v>19.11</v>
      </c>
      <c r="X57" s="1">
        <f t="shared" si="18"/>
        <v>0</v>
      </c>
      <c r="Z57" s="1">
        <v>1.8</v>
      </c>
      <c r="AA57" s="1">
        <v>10.9</v>
      </c>
      <c r="AB57" s="1">
        <v>3.62</v>
      </c>
      <c r="AD57" s="1">
        <v>1.5</v>
      </c>
      <c r="AE57" s="1">
        <v>1.29</v>
      </c>
      <c r="AM57" s="1">
        <f t="shared" si="19"/>
        <v>19.11</v>
      </c>
    </row>
    <row r="58" spans="6:39" ht="14.25">
      <c r="F58" s="1" t="e">
        <f t="shared" si="0"/>
        <v>#DIV/0!</v>
      </c>
      <c r="Q58" s="1">
        <f t="shared" si="17"/>
        <v>0</v>
      </c>
      <c r="X58" s="1">
        <f t="shared" si="18"/>
        <v>0</v>
      </c>
      <c r="AM58" s="1">
        <f t="shared" si="19"/>
        <v>0</v>
      </c>
    </row>
    <row r="59" spans="2:39" ht="14.25">
      <c r="B59" s="1" t="s">
        <v>62</v>
      </c>
      <c r="D59" s="1">
        <v>4</v>
      </c>
      <c r="F59" s="1" t="e">
        <f t="shared" si="0"/>
        <v>#DIV/0!</v>
      </c>
      <c r="G59" s="1">
        <v>500</v>
      </c>
      <c r="O59" s="1" t="s">
        <v>124</v>
      </c>
      <c r="Q59" s="1">
        <f>SUM(X59+AM59)</f>
        <v>0</v>
      </c>
      <c r="X59" s="1">
        <f>SUM(S59+T59+U59+V59)</f>
        <v>0</v>
      </c>
      <c r="AM59" s="1">
        <f>SUM(Z59+AA59+AB59+AC59+AD59+AE59+AF59+AG59+AH59+AI59+AJ59+AK59)</f>
        <v>0</v>
      </c>
    </row>
    <row r="60" spans="2:39" ht="14.25">
      <c r="B60" s="1" t="s">
        <v>62</v>
      </c>
      <c r="D60" s="1">
        <v>6</v>
      </c>
      <c r="F60" s="1" t="e">
        <f t="shared" si="0"/>
        <v>#DIV/0!</v>
      </c>
      <c r="G60" s="1">
        <v>500</v>
      </c>
      <c r="O60" s="1" t="s">
        <v>125</v>
      </c>
      <c r="Q60" s="1">
        <f t="shared" si="17"/>
        <v>0</v>
      </c>
      <c r="X60" s="1">
        <f t="shared" si="18"/>
        <v>0</v>
      </c>
      <c r="AM60" s="1">
        <f t="shared" si="19"/>
        <v>0</v>
      </c>
    </row>
    <row r="61" spans="2:39" ht="14.25">
      <c r="B61" s="1" t="s">
        <v>62</v>
      </c>
      <c r="D61" s="1">
        <v>8</v>
      </c>
      <c r="F61" s="1" t="e">
        <f t="shared" si="0"/>
        <v>#DIV/0!</v>
      </c>
      <c r="G61" s="1">
        <v>300</v>
      </c>
      <c r="O61" s="1" t="s">
        <v>63</v>
      </c>
      <c r="Q61" s="1">
        <f>SUM(X61+AM61)</f>
        <v>0</v>
      </c>
      <c r="X61" s="1">
        <f>SUM(S61+T61+U61+V61)</f>
        <v>0</v>
      </c>
      <c r="AM61" s="1">
        <f>SUM(Z61+AA61+AB61+AC61+AD61+AE61+AF61+AG61+AH61+AI61+AJ61+AK61)</f>
        <v>0</v>
      </c>
    </row>
    <row r="62" spans="2:39" ht="14.25">
      <c r="B62" s="1" t="s">
        <v>62</v>
      </c>
      <c r="D62" s="1">
        <v>9</v>
      </c>
      <c r="E62" s="1">
        <v>1.6</v>
      </c>
      <c r="F62" s="1">
        <f t="shared" si="0"/>
        <v>472.5</v>
      </c>
      <c r="G62" s="1">
        <v>756</v>
      </c>
      <c r="M62" s="1" t="s">
        <v>91</v>
      </c>
      <c r="O62" s="1" t="s">
        <v>90</v>
      </c>
      <c r="Q62" s="1">
        <f>SUM(X62+AM62)</f>
        <v>1.6</v>
      </c>
      <c r="S62" s="1">
        <v>0.67</v>
      </c>
      <c r="X62" s="1">
        <f>SUM(S62+T62+U62+V62)</f>
        <v>0.67</v>
      </c>
      <c r="Z62" s="1">
        <v>0.93</v>
      </c>
      <c r="AM62" s="1">
        <f>SUM(Z62+AA62+AB62+AC62+AD62+AE62+AF62+AG62+AH62+AI62+AJ62+AK62)</f>
        <v>0.93</v>
      </c>
    </row>
    <row r="63" spans="6:39" ht="14.25">
      <c r="F63" s="1" t="e">
        <f t="shared" si="0"/>
        <v>#DIV/0!</v>
      </c>
      <c r="Q63" s="1">
        <f t="shared" si="17"/>
        <v>0</v>
      </c>
      <c r="X63" s="1">
        <f t="shared" si="18"/>
        <v>0</v>
      </c>
      <c r="AM63" s="1">
        <f t="shared" si="19"/>
        <v>0</v>
      </c>
    </row>
    <row r="64" spans="2:39" ht="14.25">
      <c r="B64" s="1" t="s">
        <v>106</v>
      </c>
      <c r="D64" s="1">
        <v>7</v>
      </c>
      <c r="E64" s="1">
        <v>17.57</v>
      </c>
      <c r="F64" s="1">
        <f t="shared" si="0"/>
        <v>723.961297666477</v>
      </c>
      <c r="G64" s="1">
        <v>12720</v>
      </c>
      <c r="M64" s="1" t="s">
        <v>107</v>
      </c>
      <c r="O64" s="1" t="s">
        <v>108</v>
      </c>
      <c r="Q64" s="1">
        <f t="shared" si="17"/>
        <v>17.57</v>
      </c>
      <c r="X64" s="1">
        <f t="shared" si="18"/>
        <v>0</v>
      </c>
      <c r="AA64" s="1">
        <v>3.02</v>
      </c>
      <c r="AB64" s="1">
        <v>0.06</v>
      </c>
      <c r="AC64" s="1">
        <v>2.65</v>
      </c>
      <c r="AD64" s="1">
        <v>11.76</v>
      </c>
      <c r="AE64" s="1">
        <v>0.08</v>
      </c>
      <c r="AM64" s="1">
        <f t="shared" si="19"/>
        <v>17.57</v>
      </c>
    </row>
    <row r="65" spans="17:39" ht="14.25">
      <c r="Q65" s="1">
        <f t="shared" si="17"/>
        <v>0</v>
      </c>
      <c r="X65" s="1">
        <f t="shared" si="18"/>
        <v>0</v>
      </c>
      <c r="AM65" s="1">
        <f t="shared" si="19"/>
        <v>0</v>
      </c>
    </row>
    <row r="66" spans="2:39" ht="14.25">
      <c r="B66" s="1" t="s">
        <v>130</v>
      </c>
      <c r="D66" s="1">
        <v>1</v>
      </c>
      <c r="G66" s="1">
        <v>500</v>
      </c>
      <c r="O66" s="1" t="s">
        <v>131</v>
      </c>
      <c r="Q66" s="1">
        <f t="shared" si="17"/>
        <v>0</v>
      </c>
      <c r="X66" s="1">
        <f t="shared" si="18"/>
        <v>0</v>
      </c>
      <c r="AM66" s="1">
        <f t="shared" si="19"/>
        <v>0</v>
      </c>
    </row>
    <row r="67" spans="2:39" ht="14.25">
      <c r="B67" s="1" t="s">
        <v>130</v>
      </c>
      <c r="D67" s="1">
        <v>2</v>
      </c>
      <c r="G67" s="1">
        <v>500</v>
      </c>
      <c r="H67" s="1" t="s">
        <v>158</v>
      </c>
      <c r="J67" s="1">
        <v>500</v>
      </c>
      <c r="K67" s="4" t="s">
        <v>173</v>
      </c>
      <c r="L67" s="4"/>
      <c r="O67" s="1" t="s">
        <v>132</v>
      </c>
      <c r="Q67" s="1">
        <f t="shared" si="17"/>
        <v>0</v>
      </c>
      <c r="X67" s="1">
        <f t="shared" si="18"/>
        <v>0</v>
      </c>
      <c r="AM67" s="1">
        <f t="shared" si="19"/>
        <v>0</v>
      </c>
    </row>
    <row r="68" spans="6:39" ht="14.25">
      <c r="F68" s="1" t="e">
        <f t="shared" si="0"/>
        <v>#DIV/0!</v>
      </c>
      <c r="Q68" s="1">
        <f aca="true" t="shared" si="20" ref="Q68:Q85">SUM(X68+AM68)</f>
        <v>0</v>
      </c>
      <c r="X68" s="1">
        <f aca="true" t="shared" si="21" ref="X68:X85">SUM(S68+T68+U68+V68)</f>
        <v>0</v>
      </c>
      <c r="AM68" s="1">
        <f aca="true" t="shared" si="22" ref="AM68:AM85">SUM(Z68+AA68+AB68+AC68+AD68+AE68+AF68+AG68+AH68+AI68+AJ68+AK68)</f>
        <v>0</v>
      </c>
    </row>
    <row r="69" spans="2:39" ht="14.25">
      <c r="B69" s="1" t="s">
        <v>58</v>
      </c>
      <c r="D69" s="1" t="s">
        <v>59</v>
      </c>
      <c r="E69" s="1">
        <v>30.38</v>
      </c>
      <c r="F69" s="1">
        <f t="shared" si="0"/>
        <v>54.772876892692565</v>
      </c>
      <c r="G69" s="1">
        <v>1664</v>
      </c>
      <c r="H69" s="1" t="s">
        <v>140</v>
      </c>
      <c r="I69" s="1">
        <v>30.38</v>
      </c>
      <c r="J69" s="1">
        <v>1664</v>
      </c>
      <c r="K69" s="4" t="s">
        <v>173</v>
      </c>
      <c r="L69" s="4"/>
      <c r="M69" s="1" t="s">
        <v>42</v>
      </c>
      <c r="O69" s="1" t="s">
        <v>60</v>
      </c>
      <c r="Q69" s="1">
        <f t="shared" si="20"/>
        <v>30.38</v>
      </c>
      <c r="S69" s="1">
        <v>12.6</v>
      </c>
      <c r="U69" s="1">
        <v>1.97</v>
      </c>
      <c r="V69" s="1">
        <v>10</v>
      </c>
      <c r="X69" s="1">
        <f t="shared" si="21"/>
        <v>24.57</v>
      </c>
      <c r="Z69" s="1">
        <v>1.5</v>
      </c>
      <c r="AA69" s="1">
        <v>2.11</v>
      </c>
      <c r="AB69" s="1">
        <v>2.03</v>
      </c>
      <c r="AD69" s="1">
        <v>0.14</v>
      </c>
      <c r="AF69" s="1">
        <v>0.03</v>
      </c>
      <c r="AM69" s="1">
        <f t="shared" si="22"/>
        <v>5.81</v>
      </c>
    </row>
    <row r="70" spans="2:39" ht="14.25">
      <c r="B70" s="1" t="s">
        <v>70</v>
      </c>
      <c r="D70" s="1">
        <v>9</v>
      </c>
      <c r="E70" s="1">
        <v>35.66</v>
      </c>
      <c r="F70" s="1">
        <f t="shared" si="0"/>
        <v>30.28603477285474</v>
      </c>
      <c r="G70" s="1">
        <v>1080</v>
      </c>
      <c r="H70" s="1" t="s">
        <v>146</v>
      </c>
      <c r="I70" s="1">
        <v>35.66</v>
      </c>
      <c r="J70" s="1">
        <v>1080</v>
      </c>
      <c r="K70" s="4" t="s">
        <v>173</v>
      </c>
      <c r="L70" s="4"/>
      <c r="M70" s="1" t="s">
        <v>42</v>
      </c>
      <c r="O70" s="1" t="s">
        <v>60</v>
      </c>
      <c r="Q70" s="1">
        <f t="shared" si="20"/>
        <v>35.660000000000004</v>
      </c>
      <c r="S70" s="1">
        <v>24.1</v>
      </c>
      <c r="U70" s="1">
        <v>3.28</v>
      </c>
      <c r="V70" s="1">
        <v>3.79</v>
      </c>
      <c r="X70" s="1">
        <f t="shared" si="21"/>
        <v>31.17</v>
      </c>
      <c r="Z70" s="1">
        <v>1.56</v>
      </c>
      <c r="AA70" s="1">
        <v>0.2</v>
      </c>
      <c r="AB70" s="1">
        <v>1.97</v>
      </c>
      <c r="AF70" s="1">
        <v>0.12</v>
      </c>
      <c r="AH70" s="1">
        <v>0.64</v>
      </c>
      <c r="AM70" s="1">
        <f t="shared" si="22"/>
        <v>4.49</v>
      </c>
    </row>
    <row r="71" spans="2:39" ht="14.25">
      <c r="B71" s="1" t="s">
        <v>70</v>
      </c>
      <c r="D71" s="1">
        <v>10</v>
      </c>
      <c r="E71" s="1">
        <v>24.47</v>
      </c>
      <c r="F71" s="1">
        <f t="shared" si="0"/>
        <v>76.70617082141398</v>
      </c>
      <c r="G71" s="1">
        <v>1877</v>
      </c>
      <c r="M71" s="1" t="s">
        <v>41</v>
      </c>
      <c r="O71" s="1" t="s">
        <v>105</v>
      </c>
      <c r="Q71" s="1">
        <f t="shared" si="20"/>
        <v>25.449999999999996</v>
      </c>
      <c r="S71" s="1">
        <v>17</v>
      </c>
      <c r="U71" s="1">
        <v>0.72</v>
      </c>
      <c r="V71" s="1">
        <v>0.2</v>
      </c>
      <c r="X71" s="1">
        <f t="shared" si="21"/>
        <v>17.919999999999998</v>
      </c>
      <c r="Z71" s="1">
        <v>1.61</v>
      </c>
      <c r="AB71" s="1">
        <v>4.47</v>
      </c>
      <c r="AC71" s="1">
        <v>0.06</v>
      </c>
      <c r="AE71" s="1">
        <v>0.41</v>
      </c>
      <c r="AK71" s="1">
        <v>0.98</v>
      </c>
      <c r="AM71" s="1">
        <f t="shared" si="22"/>
        <v>7.529999999999999</v>
      </c>
    </row>
    <row r="72" spans="2:39" ht="14.25">
      <c r="B72" s="1" t="s">
        <v>70</v>
      </c>
      <c r="D72" s="1">
        <v>11</v>
      </c>
      <c r="E72" s="1">
        <v>11.5</v>
      </c>
      <c r="F72" s="1">
        <f t="shared" si="0"/>
        <v>208.08695652173913</v>
      </c>
      <c r="G72" s="1">
        <v>2393</v>
      </c>
      <c r="H72" s="1" t="s">
        <v>150</v>
      </c>
      <c r="I72" s="1">
        <v>11.5</v>
      </c>
      <c r="J72" s="1">
        <v>2393</v>
      </c>
      <c r="K72" s="4" t="s">
        <v>173</v>
      </c>
      <c r="L72" s="4"/>
      <c r="M72" s="1" t="s">
        <v>69</v>
      </c>
      <c r="O72" s="1" t="s">
        <v>71</v>
      </c>
      <c r="Q72" s="1">
        <f t="shared" si="20"/>
        <v>11.5</v>
      </c>
      <c r="S72" s="1">
        <v>2.98</v>
      </c>
      <c r="V72" s="1">
        <v>0.54</v>
      </c>
      <c r="X72" s="1">
        <f t="shared" si="21"/>
        <v>3.52</v>
      </c>
      <c r="Z72" s="1">
        <v>0.99</v>
      </c>
      <c r="AA72" s="1">
        <v>5.14</v>
      </c>
      <c r="AB72" s="1">
        <v>1.85</v>
      </c>
      <c r="AM72" s="1">
        <f t="shared" si="22"/>
        <v>7.98</v>
      </c>
    </row>
    <row r="73" spans="2:39" ht="14.25">
      <c r="B73" s="1" t="s">
        <v>70</v>
      </c>
      <c r="D73" s="1">
        <v>12</v>
      </c>
      <c r="E73" s="1">
        <v>7.96</v>
      </c>
      <c r="F73" s="1">
        <f t="shared" si="0"/>
        <v>109.17085427135679</v>
      </c>
      <c r="G73" s="1">
        <v>869</v>
      </c>
      <c r="M73" s="1" t="s">
        <v>41</v>
      </c>
      <c r="O73" s="1" t="s">
        <v>72</v>
      </c>
      <c r="Q73" s="1">
        <f t="shared" si="20"/>
        <v>7.96</v>
      </c>
      <c r="S73" s="1">
        <v>2.95</v>
      </c>
      <c r="V73" s="1">
        <v>1.72</v>
      </c>
      <c r="X73" s="1">
        <f t="shared" si="21"/>
        <v>4.67</v>
      </c>
      <c r="Z73" s="1">
        <v>0.16</v>
      </c>
      <c r="AA73" s="1">
        <v>2.35</v>
      </c>
      <c r="AB73" s="1">
        <v>0.78</v>
      </c>
      <c r="AM73" s="1">
        <f t="shared" si="22"/>
        <v>3.29</v>
      </c>
    </row>
    <row r="74" spans="2:39" ht="14.25">
      <c r="B74" s="1" t="s">
        <v>70</v>
      </c>
      <c r="D74" s="1">
        <v>13</v>
      </c>
      <c r="E74" s="1">
        <v>13.28</v>
      </c>
      <c r="F74" s="1">
        <f t="shared" si="0"/>
        <v>34.8644578313253</v>
      </c>
      <c r="G74" s="1">
        <v>463</v>
      </c>
      <c r="M74" s="1" t="s">
        <v>42</v>
      </c>
      <c r="O74" s="1" t="s">
        <v>73</v>
      </c>
      <c r="Q74" s="1">
        <f t="shared" si="20"/>
        <v>13.280000000000001</v>
      </c>
      <c r="S74" s="1">
        <v>8.22</v>
      </c>
      <c r="V74" s="1">
        <v>2.64</v>
      </c>
      <c r="X74" s="1">
        <f t="shared" si="21"/>
        <v>10.860000000000001</v>
      </c>
      <c r="AA74" s="1">
        <v>0.78</v>
      </c>
      <c r="AB74" s="1">
        <v>1.38</v>
      </c>
      <c r="AK74" s="1">
        <v>0.26</v>
      </c>
      <c r="AM74" s="1">
        <f t="shared" si="22"/>
        <v>2.42</v>
      </c>
    </row>
    <row r="75" spans="2:39" ht="14.25">
      <c r="B75" s="1" t="s">
        <v>70</v>
      </c>
      <c r="D75" s="1">
        <v>14</v>
      </c>
      <c r="E75" s="1">
        <v>10.7</v>
      </c>
      <c r="F75" s="1">
        <f t="shared" si="0"/>
        <v>28.13084112149533</v>
      </c>
      <c r="G75" s="1">
        <v>301</v>
      </c>
      <c r="M75" s="1" t="s">
        <v>69</v>
      </c>
      <c r="O75" s="1" t="s">
        <v>74</v>
      </c>
      <c r="Q75" s="1">
        <f t="shared" si="20"/>
        <v>10.7</v>
      </c>
      <c r="S75" s="1">
        <v>9.59</v>
      </c>
      <c r="X75" s="1">
        <f t="shared" si="21"/>
        <v>9.59</v>
      </c>
      <c r="AA75" s="1">
        <v>0.64</v>
      </c>
      <c r="AB75" s="1">
        <v>0.47</v>
      </c>
      <c r="AM75" s="1">
        <f t="shared" si="22"/>
        <v>1.1099999999999999</v>
      </c>
    </row>
    <row r="76" spans="6:39" ht="14.25">
      <c r="F76" s="1" t="e">
        <f t="shared" si="0"/>
        <v>#DIV/0!</v>
      </c>
      <c r="Q76" s="1">
        <f t="shared" si="20"/>
        <v>0</v>
      </c>
      <c r="X76" s="1">
        <f t="shared" si="21"/>
        <v>0</v>
      </c>
      <c r="AM76" s="1">
        <f t="shared" si="22"/>
        <v>0</v>
      </c>
    </row>
    <row r="77" spans="2:39" ht="14.25">
      <c r="B77" s="1" t="s">
        <v>56</v>
      </c>
      <c r="D77" s="1">
        <v>2</v>
      </c>
      <c r="E77" s="1">
        <v>17.91</v>
      </c>
      <c r="F77" s="1">
        <f t="shared" si="0"/>
        <v>192.57398101619208</v>
      </c>
      <c r="G77" s="1">
        <v>3449</v>
      </c>
      <c r="M77" s="1" t="s">
        <v>41</v>
      </c>
      <c r="O77" s="1" t="s">
        <v>61</v>
      </c>
      <c r="Q77" s="1">
        <f t="shared" si="20"/>
        <v>17.91</v>
      </c>
      <c r="S77" s="1">
        <v>4.97</v>
      </c>
      <c r="T77" s="1">
        <v>6.1</v>
      </c>
      <c r="V77" s="1">
        <v>0.38</v>
      </c>
      <c r="X77" s="1">
        <f t="shared" si="21"/>
        <v>11.450000000000001</v>
      </c>
      <c r="Z77" s="1">
        <v>0.2</v>
      </c>
      <c r="AA77" s="1">
        <v>0.54</v>
      </c>
      <c r="AB77" s="1">
        <v>0.24</v>
      </c>
      <c r="AD77" s="1">
        <v>3.88</v>
      </c>
      <c r="AE77" s="1">
        <v>1.6</v>
      </c>
      <c r="AM77" s="1">
        <f t="shared" si="22"/>
        <v>6.459999999999999</v>
      </c>
    </row>
    <row r="78" spans="2:39" ht="14.25">
      <c r="B78" s="1" t="s">
        <v>56</v>
      </c>
      <c r="D78" s="1">
        <v>3</v>
      </c>
      <c r="E78" s="1">
        <v>22.46</v>
      </c>
      <c r="F78" s="1">
        <f t="shared" si="0"/>
        <v>244.6126447016919</v>
      </c>
      <c r="G78" s="1">
        <v>5494</v>
      </c>
      <c r="M78" s="1" t="s">
        <v>42</v>
      </c>
      <c r="O78" s="1" t="s">
        <v>61</v>
      </c>
      <c r="Q78" s="1">
        <f t="shared" si="20"/>
        <v>22.46</v>
      </c>
      <c r="S78" s="1">
        <v>7.31</v>
      </c>
      <c r="T78" s="1">
        <v>1.98</v>
      </c>
      <c r="V78" s="1">
        <v>0.88</v>
      </c>
      <c r="X78" s="1">
        <f t="shared" si="21"/>
        <v>10.17</v>
      </c>
      <c r="Z78" s="1">
        <v>1.55</v>
      </c>
      <c r="AA78" s="1">
        <v>2.14</v>
      </c>
      <c r="AB78" s="1">
        <v>0.2</v>
      </c>
      <c r="AD78" s="1">
        <v>4.77</v>
      </c>
      <c r="AE78" s="1">
        <v>3.33</v>
      </c>
      <c r="AH78" s="1">
        <v>0.3</v>
      </c>
      <c r="AM78" s="1">
        <f t="shared" si="22"/>
        <v>12.290000000000001</v>
      </c>
    </row>
    <row r="79" spans="2:39" ht="14.25">
      <c r="B79" s="1" t="s">
        <v>56</v>
      </c>
      <c r="D79" s="1">
        <v>4</v>
      </c>
      <c r="E79" s="1">
        <v>21.85</v>
      </c>
      <c r="F79" s="1">
        <f t="shared" si="0"/>
        <v>147.7803203661327</v>
      </c>
      <c r="G79" s="1">
        <v>3229</v>
      </c>
      <c r="M79" s="1" t="s">
        <v>40</v>
      </c>
      <c r="O79" s="1" t="s">
        <v>61</v>
      </c>
      <c r="Q79" s="1">
        <f t="shared" si="20"/>
        <v>21.85</v>
      </c>
      <c r="S79" s="1">
        <v>9.93</v>
      </c>
      <c r="T79" s="1">
        <v>1.61</v>
      </c>
      <c r="V79" s="1">
        <v>0.99</v>
      </c>
      <c r="X79" s="1">
        <f t="shared" si="21"/>
        <v>12.53</v>
      </c>
      <c r="Z79" s="1">
        <v>5.15</v>
      </c>
      <c r="AA79" s="1">
        <v>0.88</v>
      </c>
      <c r="AB79" s="1">
        <v>0.86</v>
      </c>
      <c r="AD79" s="1">
        <v>1.66</v>
      </c>
      <c r="AH79" s="1">
        <v>0.77</v>
      </c>
      <c r="AM79" s="1">
        <f t="shared" si="22"/>
        <v>9.32</v>
      </c>
    </row>
    <row r="80" spans="2:39" ht="14.25">
      <c r="B80" s="1" t="s">
        <v>56</v>
      </c>
      <c r="D80" s="1">
        <v>5</v>
      </c>
      <c r="E80" s="1">
        <v>19.86</v>
      </c>
      <c r="F80" s="1">
        <f t="shared" si="0"/>
        <v>395.166163141994</v>
      </c>
      <c r="G80" s="1">
        <v>7848</v>
      </c>
      <c r="M80" s="1" t="s">
        <v>42</v>
      </c>
      <c r="O80" s="1" t="s">
        <v>61</v>
      </c>
      <c r="Q80" s="1">
        <f t="shared" si="20"/>
        <v>19.86</v>
      </c>
      <c r="S80" s="1">
        <v>3.59</v>
      </c>
      <c r="T80" s="1">
        <v>1.85</v>
      </c>
      <c r="V80" s="1">
        <v>0.1</v>
      </c>
      <c r="X80" s="1">
        <f t="shared" si="21"/>
        <v>5.539999999999999</v>
      </c>
      <c r="Z80" s="1">
        <v>4.33</v>
      </c>
      <c r="AA80" s="1">
        <v>0.02</v>
      </c>
      <c r="AB80" s="1">
        <v>0.59</v>
      </c>
      <c r="AD80" s="1">
        <v>6.45</v>
      </c>
      <c r="AE80" s="1">
        <v>1.71</v>
      </c>
      <c r="AH80" s="1">
        <v>1.22</v>
      </c>
      <c r="AM80" s="1">
        <f t="shared" si="22"/>
        <v>14.320000000000002</v>
      </c>
    </row>
    <row r="81" spans="6:39" ht="14.25">
      <c r="F81" s="1" t="e">
        <f t="shared" si="0"/>
        <v>#DIV/0!</v>
      </c>
      <c r="Q81" s="1">
        <f t="shared" si="20"/>
        <v>0</v>
      </c>
      <c r="X81" s="1">
        <f t="shared" si="21"/>
        <v>0</v>
      </c>
      <c r="AM81" s="1">
        <f t="shared" si="22"/>
        <v>0</v>
      </c>
    </row>
    <row r="82" spans="6:39" ht="14.25">
      <c r="F82" s="1" t="e">
        <f t="shared" si="0"/>
        <v>#DIV/0!</v>
      </c>
      <c r="Q82" s="1">
        <f t="shared" si="20"/>
        <v>0</v>
      </c>
      <c r="X82" s="1">
        <f t="shared" si="21"/>
        <v>0</v>
      </c>
      <c r="AM82" s="1">
        <f t="shared" si="22"/>
        <v>0</v>
      </c>
    </row>
    <row r="83" spans="2:39" ht="14.25">
      <c r="B83" s="1" t="s">
        <v>48</v>
      </c>
      <c r="D83" s="1" t="s">
        <v>141</v>
      </c>
      <c r="E83" s="1">
        <v>12.89</v>
      </c>
      <c r="F83" s="1">
        <f t="shared" si="0"/>
        <v>620.6361520558572</v>
      </c>
      <c r="G83" s="1">
        <v>8000</v>
      </c>
      <c r="M83" s="1" t="s">
        <v>41</v>
      </c>
      <c r="O83" s="1" t="s">
        <v>145</v>
      </c>
      <c r="Q83" s="1">
        <f t="shared" si="20"/>
        <v>12.89</v>
      </c>
      <c r="S83" s="1">
        <v>0.98</v>
      </c>
      <c r="X83" s="1">
        <f t="shared" si="21"/>
        <v>0.98</v>
      </c>
      <c r="Z83" s="1">
        <v>2.46</v>
      </c>
      <c r="AA83" s="1">
        <v>9.45</v>
      </c>
      <c r="AM83" s="1">
        <f t="shared" si="22"/>
        <v>11.91</v>
      </c>
    </row>
    <row r="84" spans="2:39" ht="14.25">
      <c r="B84" s="1" t="s">
        <v>48</v>
      </c>
      <c r="D84" s="1">
        <v>2</v>
      </c>
      <c r="E84" s="1">
        <v>81.24</v>
      </c>
      <c r="F84" s="1">
        <f t="shared" si="0"/>
        <v>882.9394387001478</v>
      </c>
      <c r="G84" s="1">
        <v>71730</v>
      </c>
      <c r="M84" s="1" t="s">
        <v>69</v>
      </c>
      <c r="O84" s="1" t="s">
        <v>103</v>
      </c>
      <c r="Q84" s="1">
        <f t="shared" si="20"/>
        <v>81.24</v>
      </c>
      <c r="S84" s="1">
        <v>1.44</v>
      </c>
      <c r="X84" s="1">
        <f t="shared" si="21"/>
        <v>1.44</v>
      </c>
      <c r="Z84" s="1">
        <v>32.9</v>
      </c>
      <c r="AA84" s="1">
        <v>46.9</v>
      </c>
      <c r="AM84" s="1">
        <f t="shared" si="22"/>
        <v>79.8</v>
      </c>
    </row>
    <row r="85" spans="6:39" ht="14.25">
      <c r="F85" s="1" t="e">
        <f t="shared" si="0"/>
        <v>#DIV/0!</v>
      </c>
      <c r="Q85" s="1">
        <f t="shared" si="20"/>
        <v>0</v>
      </c>
      <c r="X85" s="1">
        <f t="shared" si="21"/>
        <v>0</v>
      </c>
      <c r="AM85" s="1">
        <f t="shared" si="22"/>
        <v>0</v>
      </c>
    </row>
    <row r="86" spans="2:39" ht="14.25">
      <c r="B86" s="1" t="s">
        <v>86</v>
      </c>
      <c r="D86" s="1">
        <v>1</v>
      </c>
      <c r="F86" s="1" t="e">
        <f t="shared" si="0"/>
        <v>#DIV/0!</v>
      </c>
      <c r="G86" s="1">
        <v>500</v>
      </c>
      <c r="O86" s="1" t="s">
        <v>88</v>
      </c>
      <c r="Q86" s="1">
        <f aca="true" t="shared" si="23" ref="Q86:Q91">SUM(X86+AM86)</f>
        <v>0</v>
      </c>
      <c r="X86" s="1">
        <f aca="true" t="shared" si="24" ref="X86:X91">SUM(S86+T86+U86+V86)</f>
        <v>0</v>
      </c>
      <c r="AM86" s="1">
        <f aca="true" t="shared" si="25" ref="AM86:AM91">SUM(Z86+AA86+AB86+AC86+AD86+AE86+AF86+AG86+AH86+AI86+AJ86+AK86)</f>
        <v>0</v>
      </c>
    </row>
    <row r="87" spans="2:39" ht="14.25">
      <c r="B87" s="1" t="s">
        <v>86</v>
      </c>
      <c r="D87" s="1">
        <v>2</v>
      </c>
      <c r="F87" s="1" t="e">
        <f t="shared" si="0"/>
        <v>#DIV/0!</v>
      </c>
      <c r="G87" s="1">
        <v>500</v>
      </c>
      <c r="O87" s="1" t="s">
        <v>89</v>
      </c>
      <c r="Q87" s="1">
        <f t="shared" si="23"/>
        <v>0</v>
      </c>
      <c r="X87" s="1">
        <f t="shared" si="24"/>
        <v>0</v>
      </c>
      <c r="AM87" s="1">
        <f t="shared" si="25"/>
        <v>0</v>
      </c>
    </row>
    <row r="88" spans="2:39" ht="14.25">
      <c r="B88" s="1" t="s">
        <v>86</v>
      </c>
      <c r="D88" s="1">
        <v>3</v>
      </c>
      <c r="F88" s="1" t="e">
        <f t="shared" si="0"/>
        <v>#DIV/0!</v>
      </c>
      <c r="G88" s="1">
        <v>500</v>
      </c>
      <c r="O88" s="1" t="s">
        <v>87</v>
      </c>
      <c r="Q88" s="1">
        <f t="shared" si="23"/>
        <v>0</v>
      </c>
      <c r="X88" s="1">
        <f t="shared" si="24"/>
        <v>0</v>
      </c>
      <c r="AM88" s="1">
        <f t="shared" si="25"/>
        <v>0</v>
      </c>
    </row>
    <row r="89" spans="6:39" ht="14.25">
      <c r="F89" s="1" t="e">
        <f t="shared" si="0"/>
        <v>#DIV/0!</v>
      </c>
      <c r="Q89" s="1">
        <f t="shared" si="23"/>
        <v>0</v>
      </c>
      <c r="X89" s="1">
        <f t="shared" si="24"/>
        <v>0</v>
      </c>
      <c r="AM89" s="1">
        <f t="shared" si="25"/>
        <v>0</v>
      </c>
    </row>
    <row r="90" spans="2:39" ht="14.25">
      <c r="B90" s="1" t="s">
        <v>163</v>
      </c>
      <c r="D90" s="1" t="s">
        <v>160</v>
      </c>
      <c r="E90" s="1">
        <v>20</v>
      </c>
      <c r="F90" s="1">
        <v>303</v>
      </c>
      <c r="G90" s="1">
        <v>6050</v>
      </c>
      <c r="H90" s="1" t="s">
        <v>165</v>
      </c>
      <c r="I90" s="1">
        <v>20</v>
      </c>
      <c r="J90" s="1">
        <v>6050</v>
      </c>
      <c r="K90" s="4" t="s">
        <v>173</v>
      </c>
      <c r="L90" s="4"/>
      <c r="M90" s="1" t="s">
        <v>41</v>
      </c>
      <c r="O90" s="1" t="s">
        <v>164</v>
      </c>
      <c r="Q90" s="1">
        <f t="shared" si="23"/>
        <v>20</v>
      </c>
      <c r="S90" s="1">
        <v>20</v>
      </c>
      <c r="X90" s="1">
        <f t="shared" si="24"/>
        <v>20</v>
      </c>
      <c r="AM90" s="1">
        <f t="shared" si="25"/>
        <v>0</v>
      </c>
    </row>
    <row r="91" spans="17:39" ht="14.25">
      <c r="Q91" s="1">
        <f t="shared" si="23"/>
        <v>0</v>
      </c>
      <c r="X91" s="1">
        <f t="shared" si="24"/>
        <v>0</v>
      </c>
      <c r="AM91" s="1">
        <f t="shared" si="25"/>
        <v>0</v>
      </c>
    </row>
    <row r="92" spans="2:39" ht="14.25">
      <c r="B92" s="1" t="s">
        <v>79</v>
      </c>
      <c r="F92" s="1" t="e">
        <f t="shared" si="0"/>
        <v>#DIV/0!</v>
      </c>
      <c r="G92" s="1">
        <v>500</v>
      </c>
      <c r="O92" s="1" t="s">
        <v>102</v>
      </c>
      <c r="Q92" s="1">
        <f aca="true" t="shared" si="26" ref="Q92:Q100">SUM(X92+AM92)</f>
        <v>0</v>
      </c>
      <c r="X92" s="1">
        <f aca="true" t="shared" si="27" ref="X92:X100">SUM(S92+T92+U92+V92)</f>
        <v>0</v>
      </c>
      <c r="AM92" s="1">
        <f aca="true" t="shared" si="28" ref="AM92:AM100">SUM(Z92+AA92+AB92+AC92+AD92+AE92+AF92+AG92+AH92+AI92+AJ92+AK92)</f>
        <v>0</v>
      </c>
    </row>
    <row r="93" spans="6:39" ht="14.25">
      <c r="F93" s="1" t="e">
        <f t="shared" si="0"/>
        <v>#DIV/0!</v>
      </c>
      <c r="Q93" s="1">
        <f t="shared" si="26"/>
        <v>0</v>
      </c>
      <c r="X93" s="1">
        <f t="shared" si="27"/>
        <v>0</v>
      </c>
      <c r="AM93" s="1">
        <f t="shared" si="28"/>
        <v>0</v>
      </c>
    </row>
    <row r="94" spans="2:39" ht="14.25">
      <c r="B94" s="1" t="s">
        <v>92</v>
      </c>
      <c r="F94" s="1" t="e">
        <f t="shared" si="0"/>
        <v>#DIV/0!</v>
      </c>
      <c r="G94" s="1">
        <v>500</v>
      </c>
      <c r="O94" s="1" t="s">
        <v>93</v>
      </c>
      <c r="Q94" s="1">
        <f t="shared" si="26"/>
        <v>0</v>
      </c>
      <c r="X94" s="1">
        <f t="shared" si="27"/>
        <v>0</v>
      </c>
      <c r="AM94" s="1">
        <f t="shared" si="28"/>
        <v>0</v>
      </c>
    </row>
    <row r="95" spans="17:39" ht="14.25">
      <c r="Q95" s="1">
        <f t="shared" si="26"/>
        <v>0</v>
      </c>
      <c r="X95" s="1">
        <f t="shared" si="27"/>
        <v>0</v>
      </c>
      <c r="AM95" s="1">
        <f t="shared" si="28"/>
        <v>0</v>
      </c>
    </row>
    <row r="96" spans="2:39" ht="14.25">
      <c r="B96" s="1" t="s">
        <v>134</v>
      </c>
      <c r="E96" s="1">
        <v>39</v>
      </c>
      <c r="G96" s="1">
        <v>0</v>
      </c>
      <c r="H96" s="1" t="s">
        <v>133</v>
      </c>
      <c r="I96" s="1">
        <v>39</v>
      </c>
      <c r="J96" s="1">
        <v>0</v>
      </c>
      <c r="K96" s="4" t="s">
        <v>173</v>
      </c>
      <c r="L96" s="4"/>
      <c r="M96" s="1" t="s">
        <v>40</v>
      </c>
      <c r="O96" s="1" t="s">
        <v>135</v>
      </c>
      <c r="Q96" s="1">
        <f t="shared" si="26"/>
        <v>39</v>
      </c>
      <c r="S96" s="1">
        <v>36</v>
      </c>
      <c r="X96" s="1">
        <f t="shared" si="27"/>
        <v>36</v>
      </c>
      <c r="Z96" s="1">
        <v>1</v>
      </c>
      <c r="AB96" s="1">
        <v>1</v>
      </c>
      <c r="AJ96" s="1">
        <v>1</v>
      </c>
      <c r="AM96" s="1">
        <f t="shared" si="28"/>
        <v>3</v>
      </c>
    </row>
    <row r="97" spans="2:39" ht="14.25">
      <c r="B97" s="1" t="s">
        <v>134</v>
      </c>
      <c r="D97" s="1" t="s">
        <v>160</v>
      </c>
      <c r="E97" s="1">
        <v>19</v>
      </c>
      <c r="F97" s="1">
        <v>1</v>
      </c>
      <c r="G97" s="1">
        <v>19</v>
      </c>
      <c r="H97" s="1" t="s">
        <v>161</v>
      </c>
      <c r="I97" s="1">
        <v>19</v>
      </c>
      <c r="J97" s="1">
        <v>23</v>
      </c>
      <c r="K97" s="4" t="s">
        <v>173</v>
      </c>
      <c r="L97" s="4"/>
      <c r="M97" s="1" t="s">
        <v>41</v>
      </c>
      <c r="O97" s="1" t="s">
        <v>135</v>
      </c>
      <c r="Q97" s="1">
        <f>SUM(X97+AM97)</f>
        <v>19</v>
      </c>
      <c r="S97" s="1">
        <v>19</v>
      </c>
      <c r="X97" s="1">
        <f>SUM(S97+T97+U97+V97)</f>
        <v>19</v>
      </c>
      <c r="AM97" s="1">
        <f>SUM(Z97+AA97+AB97+AC97+AD97+AE97+AF97+AG97+AH97+AI97+AJ97+AK97)</f>
        <v>0</v>
      </c>
    </row>
    <row r="98" spans="17:39" ht="14.25">
      <c r="Q98" s="1">
        <f>SUM(X98+AM98)</f>
        <v>0</v>
      </c>
      <c r="X98" s="1">
        <f>SUM(S98+T98+U98+V98)</f>
        <v>0</v>
      </c>
      <c r="AM98" s="1">
        <f>SUM(Z98+AA98+AB98+AC98+AD98+AE98+AF98+AG98+AH98+AI98+AJ98+AK98)</f>
        <v>0</v>
      </c>
    </row>
    <row r="99" spans="6:39" ht="14.25">
      <c r="F99" s="1" t="e">
        <f t="shared" si="0"/>
        <v>#DIV/0!</v>
      </c>
      <c r="Q99" s="1">
        <f t="shared" si="26"/>
        <v>0</v>
      </c>
      <c r="X99" s="1">
        <f t="shared" si="27"/>
        <v>0</v>
      </c>
      <c r="AM99" s="1">
        <f t="shared" si="28"/>
        <v>0</v>
      </c>
    </row>
    <row r="100" spans="2:39" ht="14.25">
      <c r="B100" s="1" t="s">
        <v>94</v>
      </c>
      <c r="D100" s="1" t="s">
        <v>95</v>
      </c>
      <c r="E100" s="1">
        <v>8.43</v>
      </c>
      <c r="F100" s="1">
        <f t="shared" si="0"/>
        <v>66.90391459074733</v>
      </c>
      <c r="G100" s="1">
        <v>564</v>
      </c>
      <c r="M100" s="1" t="s">
        <v>40</v>
      </c>
      <c r="O100" s="1" t="s">
        <v>96</v>
      </c>
      <c r="Q100" s="1">
        <f t="shared" si="26"/>
        <v>8.43</v>
      </c>
      <c r="S100" s="1">
        <v>2.9</v>
      </c>
      <c r="U100" s="1">
        <v>0.69</v>
      </c>
      <c r="V100" s="1">
        <v>3.37</v>
      </c>
      <c r="X100" s="1">
        <f t="shared" si="27"/>
        <v>6.96</v>
      </c>
      <c r="Z100" s="1">
        <v>0.7</v>
      </c>
      <c r="AB100" s="1">
        <v>0.34</v>
      </c>
      <c r="AD100" s="1">
        <v>0.43</v>
      </c>
      <c r="AM100" s="1">
        <f t="shared" si="28"/>
        <v>1.47</v>
      </c>
    </row>
    <row r="101" spans="6:39" ht="14.25">
      <c r="F101" s="1" t="e">
        <f aca="true" t="shared" si="29" ref="F101:F114">SUM(G101/E101)</f>
        <v>#DIV/0!</v>
      </c>
      <c r="Q101" s="1">
        <f aca="true" t="shared" si="30" ref="Q101:Q109">SUM(X101+AM101)</f>
        <v>0</v>
      </c>
      <c r="X101" s="1">
        <f aca="true" t="shared" si="31" ref="X101:X109">SUM(S101+T101+U101+V101)</f>
        <v>0</v>
      </c>
      <c r="AM101" s="1">
        <f aca="true" t="shared" si="32" ref="AM101:AM109">SUM(Z101+AA101+AB101+AC101+AD101+AE101+AF101+AG101+AH101+AI101+AJ101+AK101)</f>
        <v>0</v>
      </c>
    </row>
    <row r="102" spans="2:39" ht="14.25">
      <c r="B102" s="1" t="s">
        <v>49</v>
      </c>
      <c r="D102" s="1">
        <v>3</v>
      </c>
      <c r="E102" s="1">
        <v>32.77</v>
      </c>
      <c r="F102" s="1">
        <f t="shared" si="29"/>
        <v>360.39060115959717</v>
      </c>
      <c r="G102" s="1">
        <v>11810</v>
      </c>
      <c r="H102" s="1" t="s">
        <v>133</v>
      </c>
      <c r="I102" s="1">
        <v>32.77</v>
      </c>
      <c r="J102" s="1">
        <v>11810</v>
      </c>
      <c r="K102" s="4" t="s">
        <v>173</v>
      </c>
      <c r="L102" s="4"/>
      <c r="M102" s="1" t="s">
        <v>42</v>
      </c>
      <c r="O102" s="1" t="s">
        <v>50</v>
      </c>
      <c r="Q102" s="1">
        <f t="shared" si="30"/>
        <v>32.769999999999996</v>
      </c>
      <c r="S102" s="1">
        <v>7.71</v>
      </c>
      <c r="V102" s="1">
        <v>1.45</v>
      </c>
      <c r="X102" s="1">
        <f t="shared" si="31"/>
        <v>9.16</v>
      </c>
      <c r="Z102" s="1">
        <v>1.96</v>
      </c>
      <c r="AA102" s="1">
        <v>1.42</v>
      </c>
      <c r="AB102" s="1">
        <v>5.68</v>
      </c>
      <c r="AD102" s="1">
        <v>13.1</v>
      </c>
      <c r="AE102" s="1">
        <v>1.45</v>
      </c>
      <c r="AM102" s="1">
        <f t="shared" si="32"/>
        <v>23.609999999999996</v>
      </c>
    </row>
    <row r="103" spans="6:39" ht="14.25">
      <c r="F103" s="1" t="e">
        <f t="shared" si="29"/>
        <v>#DIV/0!</v>
      </c>
      <c r="Q103" s="1">
        <f t="shared" si="30"/>
        <v>0</v>
      </c>
      <c r="X103" s="1">
        <f t="shared" si="31"/>
        <v>0</v>
      </c>
      <c r="AM103" s="1">
        <f t="shared" si="32"/>
        <v>0</v>
      </c>
    </row>
    <row r="104" spans="2:39" ht="14.25">
      <c r="B104" s="1" t="s">
        <v>47</v>
      </c>
      <c r="D104" s="1">
        <v>1</v>
      </c>
      <c r="E104" s="1">
        <v>23.02</v>
      </c>
      <c r="F104" s="1">
        <f t="shared" si="29"/>
        <v>566.2033014769765</v>
      </c>
      <c r="G104" s="1">
        <v>13034</v>
      </c>
      <c r="M104" s="1" t="s">
        <v>42</v>
      </c>
      <c r="O104" s="1" t="s">
        <v>45</v>
      </c>
      <c r="Q104" s="1">
        <f t="shared" si="30"/>
        <v>23.02</v>
      </c>
      <c r="X104" s="1">
        <f t="shared" si="31"/>
        <v>0</v>
      </c>
      <c r="Z104" s="1">
        <v>7.7</v>
      </c>
      <c r="AB104" s="1">
        <v>5.47</v>
      </c>
      <c r="AC104" s="1">
        <v>5.38</v>
      </c>
      <c r="AD104" s="1">
        <v>0.81</v>
      </c>
      <c r="AE104" s="1">
        <v>3.66</v>
      </c>
      <c r="AM104" s="1">
        <f t="shared" si="32"/>
        <v>23.02</v>
      </c>
    </row>
    <row r="105" spans="2:39" ht="14.25">
      <c r="B105" s="1" t="s">
        <v>47</v>
      </c>
      <c r="D105" s="1">
        <v>2</v>
      </c>
      <c r="E105" s="1">
        <v>28.16</v>
      </c>
      <c r="F105" s="1">
        <f t="shared" si="29"/>
        <v>673.8991477272727</v>
      </c>
      <c r="G105" s="1">
        <v>18977</v>
      </c>
      <c r="M105" s="1" t="s">
        <v>43</v>
      </c>
      <c r="O105" s="1" t="s">
        <v>57</v>
      </c>
      <c r="Q105" s="1">
        <f t="shared" si="30"/>
        <v>28.159999999999997</v>
      </c>
      <c r="S105" s="1">
        <v>1.2</v>
      </c>
      <c r="X105" s="1">
        <f t="shared" si="31"/>
        <v>1.2</v>
      </c>
      <c r="Z105" s="1">
        <v>20.5</v>
      </c>
      <c r="AB105" s="1">
        <v>6.15</v>
      </c>
      <c r="AC105" s="1">
        <v>0.31</v>
      </c>
      <c r="AM105" s="1">
        <f t="shared" si="32"/>
        <v>26.959999999999997</v>
      </c>
    </row>
    <row r="106" spans="2:39" ht="14.25">
      <c r="B106" s="1" t="s">
        <v>47</v>
      </c>
      <c r="D106" s="1">
        <v>3</v>
      </c>
      <c r="E106" s="1">
        <v>19.97</v>
      </c>
      <c r="F106" s="1">
        <f t="shared" si="29"/>
        <v>784.5768652979469</v>
      </c>
      <c r="G106" s="1">
        <v>15668</v>
      </c>
      <c r="M106" s="1" t="s">
        <v>42</v>
      </c>
      <c r="O106" s="1" t="s">
        <v>44</v>
      </c>
      <c r="Q106" s="1">
        <f t="shared" si="30"/>
        <v>19.970000000000002</v>
      </c>
      <c r="X106" s="1">
        <f t="shared" si="31"/>
        <v>0</v>
      </c>
      <c r="Z106" s="1">
        <v>17.1</v>
      </c>
      <c r="AB106" s="1">
        <v>2.87</v>
      </c>
      <c r="AM106" s="1">
        <f t="shared" si="32"/>
        <v>19.970000000000002</v>
      </c>
    </row>
    <row r="107" spans="2:39" ht="14.25">
      <c r="B107" s="1" t="s">
        <v>47</v>
      </c>
      <c r="D107" s="1">
        <v>4</v>
      </c>
      <c r="E107" s="1">
        <v>27.72</v>
      </c>
      <c r="F107" s="1">
        <f t="shared" si="29"/>
        <v>746.0678210678211</v>
      </c>
      <c r="G107" s="1">
        <v>20681</v>
      </c>
      <c r="M107" s="1" t="s">
        <v>43</v>
      </c>
      <c r="O107" s="1" t="s">
        <v>44</v>
      </c>
      <c r="Q107" s="1">
        <f t="shared" si="30"/>
        <v>27.72</v>
      </c>
      <c r="X107" s="1">
        <f t="shared" si="31"/>
        <v>0</v>
      </c>
      <c r="Z107" s="1">
        <v>21.8</v>
      </c>
      <c r="AB107" s="1">
        <v>5.7</v>
      </c>
      <c r="AC107" s="1">
        <v>0.22</v>
      </c>
      <c r="AM107" s="1">
        <f t="shared" si="32"/>
        <v>27.72</v>
      </c>
    </row>
    <row r="108" spans="2:39" ht="14.25">
      <c r="B108" s="1" t="s">
        <v>47</v>
      </c>
      <c r="D108" s="1">
        <v>10</v>
      </c>
      <c r="E108" s="1">
        <v>13.7</v>
      </c>
      <c r="F108" s="1">
        <f t="shared" si="29"/>
        <v>468.54014598540147</v>
      </c>
      <c r="G108" s="1">
        <v>6419</v>
      </c>
      <c r="H108" s="1" t="s">
        <v>150</v>
      </c>
      <c r="I108" s="1">
        <v>13.7</v>
      </c>
      <c r="J108" s="1">
        <v>6419</v>
      </c>
      <c r="K108" s="4" t="s">
        <v>173</v>
      </c>
      <c r="L108" s="4"/>
      <c r="M108" s="1" t="s">
        <v>43</v>
      </c>
      <c r="O108" s="1" t="s">
        <v>44</v>
      </c>
      <c r="Q108" s="1">
        <f t="shared" si="30"/>
        <v>13.7</v>
      </c>
      <c r="X108" s="1">
        <f t="shared" si="31"/>
        <v>0</v>
      </c>
      <c r="Z108" s="1">
        <v>6.57</v>
      </c>
      <c r="AA108" s="1">
        <v>0.35</v>
      </c>
      <c r="AB108" s="1">
        <v>1.84</v>
      </c>
      <c r="AE108" s="1">
        <v>2.61</v>
      </c>
      <c r="AK108" s="1">
        <v>2.33</v>
      </c>
      <c r="AM108" s="1">
        <f t="shared" si="32"/>
        <v>13.7</v>
      </c>
    </row>
    <row r="109" spans="6:39" ht="14.25">
      <c r="F109" s="1" t="e">
        <f t="shared" si="29"/>
        <v>#DIV/0!</v>
      </c>
      <c r="Q109" s="1">
        <f t="shared" si="30"/>
        <v>0</v>
      </c>
      <c r="X109" s="1">
        <f t="shared" si="31"/>
        <v>0</v>
      </c>
      <c r="AM109" s="1">
        <f t="shared" si="32"/>
        <v>0</v>
      </c>
    </row>
    <row r="110" spans="2:39" ht="14.25">
      <c r="B110" s="1" t="s">
        <v>80</v>
      </c>
      <c r="D110" s="1" t="s">
        <v>81</v>
      </c>
      <c r="E110" s="1">
        <v>18.39</v>
      </c>
      <c r="F110" s="1">
        <f t="shared" si="29"/>
        <v>467.4279499728113</v>
      </c>
      <c r="G110" s="1">
        <v>8596</v>
      </c>
      <c r="H110" s="1" t="s">
        <v>142</v>
      </c>
      <c r="I110" s="1">
        <v>18.39</v>
      </c>
      <c r="J110" s="1">
        <v>8596</v>
      </c>
      <c r="K110" s="4" t="s">
        <v>173</v>
      </c>
      <c r="L110" s="4"/>
      <c r="M110" s="1" t="s">
        <v>42</v>
      </c>
      <c r="O110" s="1" t="s">
        <v>82</v>
      </c>
      <c r="Q110" s="1">
        <f>SUM(X110+AM110)</f>
        <v>18.39</v>
      </c>
      <c r="X110" s="1">
        <f>SUM(S110+T110+U110+V110)</f>
        <v>0</v>
      </c>
      <c r="Z110" s="1">
        <v>1.78</v>
      </c>
      <c r="AB110" s="1">
        <v>15.7</v>
      </c>
      <c r="AC110" s="1">
        <v>0.29</v>
      </c>
      <c r="AD110" s="1">
        <v>0.32</v>
      </c>
      <c r="AE110" s="1">
        <v>0.3</v>
      </c>
      <c r="AM110" s="1">
        <f>SUM(Z110+AA110+AB110+AC110+AD110+AE110+AF110+AG110+AH110+AI110+AJ110+AK110)</f>
        <v>18.39</v>
      </c>
    </row>
    <row r="111" spans="6:39" ht="14.25">
      <c r="F111" s="1" t="e">
        <f t="shared" si="29"/>
        <v>#DIV/0!</v>
      </c>
      <c r="Q111" s="1">
        <f>SUM(X111+AM111)</f>
        <v>0</v>
      </c>
      <c r="X111" s="1">
        <f>SUM(S111+T111+U111+V111)</f>
        <v>0</v>
      </c>
      <c r="AM111" s="1">
        <f>SUM(Z111+AA111+AB111+AC111+AD111+AE111+AF111+AG111+AH111+AI111+AJ111+AK111)</f>
        <v>0</v>
      </c>
    </row>
    <row r="112" spans="2:39" ht="14.25">
      <c r="B112" s="1" t="s">
        <v>83</v>
      </c>
      <c r="D112" s="1" t="s">
        <v>84</v>
      </c>
      <c r="E112" s="1">
        <v>10.64</v>
      </c>
      <c r="F112" s="1">
        <f t="shared" si="29"/>
        <v>172.5563909774436</v>
      </c>
      <c r="G112" s="1">
        <v>1836</v>
      </c>
      <c r="H112" s="1" t="s">
        <v>166</v>
      </c>
      <c r="I112" s="1">
        <v>10.64</v>
      </c>
      <c r="J112" s="1">
        <v>1836</v>
      </c>
      <c r="K112" s="4" t="s">
        <v>173</v>
      </c>
      <c r="L112" s="4"/>
      <c r="M112" s="1" t="s">
        <v>42</v>
      </c>
      <c r="O112" s="1" t="s">
        <v>85</v>
      </c>
      <c r="Q112" s="1">
        <f>SUM(X112+AM112)</f>
        <v>10.64</v>
      </c>
      <c r="S112" s="1">
        <v>3.92</v>
      </c>
      <c r="V112" s="1">
        <v>1.96</v>
      </c>
      <c r="X112" s="1">
        <f>SUM(S112+T112+U112+V112)</f>
        <v>5.88</v>
      </c>
      <c r="Z112" s="1">
        <v>0.82</v>
      </c>
      <c r="AA112" s="1">
        <v>0.23</v>
      </c>
      <c r="AB112" s="1">
        <v>0.76</v>
      </c>
      <c r="AC112" s="1">
        <v>0.8</v>
      </c>
      <c r="AD112" s="1">
        <v>1.45</v>
      </c>
      <c r="AE112" s="1">
        <v>0.7</v>
      </c>
      <c r="AM112" s="1">
        <f>SUM(Z112+AA112+AB112+AC112+AD112+AE112+AF112+AG112+AH112+AI112+AJ112+AK112)</f>
        <v>4.760000000000001</v>
      </c>
    </row>
    <row r="113" spans="2:39" ht="14.25">
      <c r="B113" s="1" t="s">
        <v>104</v>
      </c>
      <c r="F113" s="1" t="e">
        <f t="shared" si="29"/>
        <v>#DIV/0!</v>
      </c>
      <c r="G113" s="1">
        <v>500</v>
      </c>
      <c r="H113" s="1" t="s">
        <v>142</v>
      </c>
      <c r="J113" s="1">
        <v>500</v>
      </c>
      <c r="K113" s="4" t="s">
        <v>173</v>
      </c>
      <c r="L113" s="4"/>
      <c r="O113" s="1" t="s">
        <v>126</v>
      </c>
      <c r="Q113" s="1">
        <f>SUM(X113+AM113)</f>
        <v>0</v>
      </c>
      <c r="X113" s="1">
        <f>SUM(S113+T113+U113+V113)</f>
        <v>0</v>
      </c>
      <c r="AM113" s="1">
        <f>SUM(Z113+AA113+AB113+AC113+AD113+AE113+AF113+AG113+AH113+AI113+AJ113+AK113)</f>
        <v>0</v>
      </c>
    </row>
    <row r="114" spans="6:39" ht="14.25">
      <c r="F114" s="1" t="e">
        <f t="shared" si="29"/>
        <v>#DIV/0!</v>
      </c>
      <c r="Q114" s="1">
        <f>SUM(X114+AM114)</f>
        <v>0</v>
      </c>
      <c r="X114" s="1">
        <f>SUM(S114+T114+U114+V114)</f>
        <v>0</v>
      </c>
      <c r="AM114" s="1">
        <f>SUM(Z114+AA114+AB114+AC114+AD114+AE114+AF114+AG114+AH114+AI114+AJ114+AK114)</f>
        <v>0</v>
      </c>
    </row>
    <row r="115" ht="1.5" customHeight="1"/>
    <row r="116" spans="2:39" ht="14.25">
      <c r="B116" s="1" t="s">
        <v>10</v>
      </c>
      <c r="E116" s="1">
        <f>SUM(E9:E114)</f>
        <v>1456.8500000000008</v>
      </c>
      <c r="I116" s="1">
        <f>SUM(I9:I114)</f>
        <v>467.6699999999999</v>
      </c>
      <c r="J116" s="1">
        <f>SUM(J9:J114)</f>
        <v>92084</v>
      </c>
      <c r="Q116" s="1">
        <f>SUM(Q9:Q114)</f>
        <v>1457.3600000000006</v>
      </c>
      <c r="S116" s="1">
        <f>SUM(S9:S114)</f>
        <v>312.5599999999999</v>
      </c>
      <c r="T116" s="1">
        <f>SUM(T9:T114)</f>
        <v>11.54</v>
      </c>
      <c r="U116" s="1">
        <f>SUM(U9:U114)</f>
        <v>132.46999999999997</v>
      </c>
      <c r="V116" s="1">
        <f>SUM(V9:V114)</f>
        <v>142.61999999999998</v>
      </c>
      <c r="X116" s="1">
        <f>SUM(X9:X114)</f>
        <v>599.19</v>
      </c>
      <c r="Z116" s="1">
        <f aca="true" t="shared" si="33" ref="Z116:AK116">SUM(Z9:Z114)</f>
        <v>196.01999999999998</v>
      </c>
      <c r="AA116" s="1">
        <f t="shared" si="33"/>
        <v>106.83000000000001</v>
      </c>
      <c r="AB116" s="1">
        <f t="shared" si="33"/>
        <v>92.60000000000004</v>
      </c>
      <c r="AC116" s="1">
        <f t="shared" si="33"/>
        <v>30.279999999999994</v>
      </c>
      <c r="AD116" s="1">
        <f t="shared" si="33"/>
        <v>347.28</v>
      </c>
      <c r="AE116" s="1">
        <f t="shared" si="33"/>
        <v>43.35000000000001</v>
      </c>
      <c r="AF116" s="1">
        <f t="shared" si="33"/>
        <v>8.27</v>
      </c>
      <c r="AG116" s="1">
        <f t="shared" si="33"/>
        <v>4.41</v>
      </c>
      <c r="AH116" s="1">
        <f t="shared" si="33"/>
        <v>17.17</v>
      </c>
      <c r="AI116" s="1">
        <f t="shared" si="33"/>
        <v>7.389999999999999</v>
      </c>
      <c r="AJ116" s="1">
        <f t="shared" si="33"/>
        <v>1</v>
      </c>
      <c r="AK116" s="1">
        <f t="shared" si="33"/>
        <v>3.5700000000000003</v>
      </c>
      <c r="AM116" s="1">
        <f>SUM(AM9:AM114)</f>
        <v>858.1700000000001</v>
      </c>
    </row>
    <row r="117" ht="3" customHeight="1"/>
    <row r="118" spans="2:7" ht="14.25">
      <c r="B118" s="1" t="s">
        <v>11</v>
      </c>
      <c r="G118" s="1" t="s">
        <v>172</v>
      </c>
    </row>
    <row r="120" ht="14.25">
      <c r="B120" s="1" t="s">
        <v>12</v>
      </c>
    </row>
  </sheetData>
  <sheetProtection/>
  <printOptions gridLines="1" headings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SUCHOV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Horňák</cp:lastModifiedBy>
  <cp:lastPrinted>2019-03-24T10:10:17Z</cp:lastPrinted>
  <dcterms:created xsi:type="dcterms:W3CDTF">2008-12-14T09:50:38Z</dcterms:created>
  <dcterms:modified xsi:type="dcterms:W3CDTF">2020-11-09T12:25:16Z</dcterms:modified>
  <cp:category/>
  <cp:version/>
  <cp:contentType/>
  <cp:contentStatus/>
</cp:coreProperties>
</file>